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155" windowHeight="850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J38" i="1"/>
  <c r="J55" i="2"/>
  <c r="J52"/>
  <c r="J51"/>
  <c r="J48"/>
  <c r="J47"/>
  <c r="J45"/>
  <c r="J44"/>
  <c r="J37"/>
  <c r="J36"/>
  <c r="J14"/>
  <c r="J13"/>
  <c r="J40"/>
  <c r="J41"/>
  <c r="J42"/>
  <c r="J39"/>
  <c r="G7" i="1"/>
  <c r="G22"/>
  <c r="J17" i="2"/>
  <c r="G12" i="1" s="1"/>
  <c r="J18" i="2"/>
  <c r="G16" i="1" s="1"/>
  <c r="J19" i="2"/>
  <c r="G31" i="1" s="1"/>
  <c r="J20" i="2"/>
  <c r="G35" i="1" s="1"/>
  <c r="J21" i="2"/>
  <c r="G36" i="1" s="1"/>
  <c r="J22" i="2"/>
  <c r="G42" i="1" s="1"/>
  <c r="J16" i="2"/>
  <c r="G3" i="1" s="1"/>
  <c r="I23" i="2"/>
  <c r="J32"/>
  <c r="J33"/>
  <c r="J34"/>
  <c r="J31"/>
  <c r="J9"/>
  <c r="J10"/>
  <c r="J11"/>
  <c r="J12"/>
  <c r="J8"/>
  <c r="I30"/>
  <c r="J25" s="1"/>
  <c r="G10" i="1" s="1"/>
  <c r="J3" i="2"/>
  <c r="J4"/>
  <c r="J5"/>
  <c r="J6"/>
  <c r="J7"/>
  <c r="J2"/>
  <c r="G32" i="1"/>
  <c r="G25"/>
  <c r="G40"/>
  <c r="G2"/>
  <c r="G38"/>
  <c r="G30"/>
  <c r="G24"/>
  <c r="G15"/>
  <c r="N4"/>
  <c r="G45"/>
  <c r="G44"/>
  <c r="G27"/>
  <c r="G17"/>
  <c r="G13"/>
  <c r="G5"/>
  <c r="G29"/>
  <c r="G28"/>
  <c r="G26"/>
  <c r="G11"/>
  <c r="G9"/>
  <c r="G43"/>
  <c r="G39"/>
  <c r="G33"/>
  <c r="G23"/>
  <c r="G4"/>
  <c r="D47"/>
  <c r="C47"/>
  <c r="E38"/>
  <c r="F38" s="1"/>
  <c r="E39"/>
  <c r="F39" s="1"/>
  <c r="E40"/>
  <c r="F40" s="1"/>
  <c r="E42"/>
  <c r="F42" s="1"/>
  <c r="E43"/>
  <c r="F43" s="1"/>
  <c r="E44"/>
  <c r="F44" s="1"/>
  <c r="E45"/>
  <c r="F45" s="1"/>
  <c r="E3"/>
  <c r="F3" s="1"/>
  <c r="E4"/>
  <c r="F4" s="1"/>
  <c r="E5"/>
  <c r="F5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2"/>
  <c r="F2" s="1"/>
  <c r="H44" l="1"/>
  <c r="J30" i="2"/>
  <c r="J28"/>
  <c r="J26"/>
  <c r="G14" i="1" s="1"/>
  <c r="J24" i="2"/>
  <c r="G8" i="1" s="1"/>
  <c r="H8" s="1"/>
  <c r="J29" i="2"/>
  <c r="G37" i="1" s="1"/>
  <c r="J27" i="2"/>
  <c r="G20" i="1" s="1"/>
  <c r="H20" s="1"/>
  <c r="G34"/>
  <c r="H2"/>
  <c r="H3"/>
  <c r="H5"/>
  <c r="H10"/>
  <c r="H12"/>
  <c r="H14"/>
  <c r="H16"/>
  <c r="H25"/>
  <c r="H27"/>
  <c r="H31"/>
  <c r="H33"/>
  <c r="H35"/>
  <c r="H37"/>
  <c r="H43"/>
  <c r="H45"/>
  <c r="H40"/>
  <c r="H4"/>
  <c r="H7"/>
  <c r="H9"/>
  <c r="H11"/>
  <c r="H15"/>
  <c r="H17"/>
  <c r="H22"/>
  <c r="H24"/>
  <c r="H26"/>
  <c r="H30"/>
  <c r="H36"/>
  <c r="H38"/>
  <c r="F48"/>
  <c r="E48"/>
  <c r="F47"/>
  <c r="E47"/>
  <c r="G47" l="1"/>
  <c r="G48"/>
  <c r="H47"/>
  <c r="H48"/>
</calcChain>
</file>

<file path=xl/sharedStrings.xml><?xml version="1.0" encoding="utf-8"?>
<sst xmlns="http://schemas.openxmlformats.org/spreadsheetml/2006/main" count="212" uniqueCount="159">
  <si>
    <t>aluno</t>
  </si>
  <si>
    <t>André Ricardo R. dos Reis</t>
  </si>
  <si>
    <t>Bernardo F. R. de Souza</t>
  </si>
  <si>
    <t>Daniel B. de O. Carvalho</t>
  </si>
  <si>
    <t>Dayse D. da Rocha</t>
  </si>
  <si>
    <t>Drance M. de Oliveira Filho</t>
  </si>
  <si>
    <t>Eduardo F. de Souza</t>
  </si>
  <si>
    <t>Eduardo Gade Gusmão</t>
  </si>
  <si>
    <t>Fábio almeida Melo</t>
  </si>
  <si>
    <t>Felipe Kuhner C. dos Santos</t>
  </si>
  <si>
    <t>Fernando R. de Souza Neto</t>
  </si>
  <si>
    <t>Gabriel Rattacaso Carvalho</t>
  </si>
  <si>
    <t>Guilherme V. de Carvalho</t>
  </si>
  <si>
    <t>Hugo Rafael A. de Alencar</t>
  </si>
  <si>
    <t>Hugo R. de Albuquerque</t>
  </si>
  <si>
    <t>Igor M. L. de Moraes</t>
  </si>
  <si>
    <t>Jonathan Soares</t>
  </si>
  <si>
    <t>Leandro Henrique V. de Almeida</t>
  </si>
  <si>
    <t>Lucas Praciano Marinho</t>
  </si>
  <si>
    <t>Lucio J. F. Santos</t>
  </si>
  <si>
    <t>Luiz Felipe de O. Liborio</t>
  </si>
  <si>
    <t>Mariane Mariz Vieira</t>
  </si>
  <si>
    <t>Matheus Luck Lucas</t>
  </si>
  <si>
    <t>Murilo Velozo Machado</t>
  </si>
  <si>
    <t>Nelson G. R. da Silva</t>
  </si>
  <si>
    <t>Paulo Ricardo da S. Soares</t>
  </si>
  <si>
    <t>Rafael S. dos Santos</t>
  </si>
  <si>
    <t>Rafael Alberto G. P. Lima</t>
  </si>
  <si>
    <t>Renan Ferraz Pires</t>
  </si>
  <si>
    <t>Renato Celso S. Rodrigues</t>
  </si>
  <si>
    <t>Renato Parente</t>
  </si>
  <si>
    <t>Rocir M. L. Santiago</t>
  </si>
  <si>
    <t>Rodolpho Guedino de  Siqueira</t>
  </si>
  <si>
    <t>Rodrigo Perazzo Rabelo</t>
  </si>
  <si>
    <t>Rodrigo Pigatti Marroquim</t>
  </si>
  <si>
    <t>Rubens S. Sotero Jr</t>
  </si>
  <si>
    <t>Telmo de M. e Silva Filho</t>
  </si>
  <si>
    <t>Thais Melise L. Pina</t>
  </si>
  <si>
    <t>Thales V. G. Pereira</t>
  </si>
  <si>
    <t>Thiago V. S. Diniz</t>
  </si>
  <si>
    <t>Vinicius H. C. de Oliveira</t>
  </si>
  <si>
    <t>Marcello Ramalho de Melo</t>
  </si>
  <si>
    <t>Marcus Aurélio de Souza Reis</t>
  </si>
  <si>
    <t>pós</t>
  </si>
  <si>
    <t>grad</t>
  </si>
  <si>
    <t>niv</t>
  </si>
  <si>
    <t>prova124</t>
  </si>
  <si>
    <t>prova3</t>
  </si>
  <si>
    <t>Onildo Luciano de S. Ferraz Filho</t>
  </si>
  <si>
    <t>Bruno Gentilini d'Ambrosio</t>
  </si>
  <si>
    <t>Média</t>
  </si>
  <si>
    <t>prova</t>
  </si>
  <si>
    <t>prova normal.</t>
  </si>
  <si>
    <t>7 a 9</t>
  </si>
  <si>
    <t>5 a 7</t>
  </si>
  <si>
    <t>&lt; 5</t>
  </si>
  <si>
    <t>Mediana</t>
  </si>
  <si>
    <t>&lt; 9</t>
  </si>
  <si>
    <t>renato parente</t>
  </si>
  <si>
    <t>vincius cantarelli</t>
  </si>
  <si>
    <t>A jornada de joao jacu</t>
  </si>
  <si>
    <t>projeto</t>
  </si>
  <si>
    <t>esforco</t>
  </si>
  <si>
    <t>completude</t>
  </si>
  <si>
    <t>bruno d'ambrosio</t>
  </si>
  <si>
    <t>mariane mariz</t>
  </si>
  <si>
    <t>inovação</t>
  </si>
  <si>
    <t>final</t>
  </si>
  <si>
    <t>apresentacao</t>
  </si>
  <si>
    <t>realidade aumentada</t>
  </si>
  <si>
    <t>guitar hero sanfona</t>
  </si>
  <si>
    <t>marcação automática da música  a partir do audio ou midi</t>
  </si>
  <si>
    <t>observações</t>
  </si>
  <si>
    <t>eduardo gusmão</t>
  </si>
  <si>
    <t>felipe kuhner</t>
  </si>
  <si>
    <t xml:space="preserve">paulo ricardo </t>
  </si>
  <si>
    <t>nelson gutemberg</t>
  </si>
  <si>
    <t>telmo menezes</t>
  </si>
  <si>
    <t>boa análise de concorrentes</t>
  </si>
  <si>
    <t>enredo do jogo influenciado pela musica (ex. audio surf)</t>
  </si>
  <si>
    <t>a partir do audio</t>
  </si>
  <si>
    <t>dacc</t>
  </si>
  <si>
    <t>olhar</t>
  </si>
  <si>
    <t>music scape</t>
  </si>
  <si>
    <t>Rafael Lima</t>
  </si>
  <si>
    <t>VRUM</t>
  </si>
  <si>
    <t>jogo do tipo arrancada</t>
  </si>
  <si>
    <t>pelo microfone (audio)</t>
  </si>
  <si>
    <t>média</t>
  </si>
  <si>
    <t>circulos que devem ser capturados/evitados segundo a cor do mouse</t>
  </si>
  <si>
    <t>Bernando reis</t>
  </si>
  <si>
    <t>hugo albuquerque</t>
  </si>
  <si>
    <t>renan ferraz</t>
  </si>
  <si>
    <t>rodolpho guedino</t>
  </si>
  <si>
    <t>rodrido perazzo</t>
  </si>
  <si>
    <t>thiago vinicius</t>
  </si>
  <si>
    <t>detecção de tiros</t>
  </si>
  <si>
    <t>quant</t>
  </si>
  <si>
    <t>contruir a base de sons</t>
  </si>
  <si>
    <t>vários estidos de classificadores</t>
  </si>
  <si>
    <t>normalização</t>
  </si>
  <si>
    <t>15-20 exemplos de tiros</t>
  </si>
  <si>
    <t>10 de ambientes</t>
  </si>
  <si>
    <t>eduardo souza</t>
  </si>
  <si>
    <t>fabio melo</t>
  </si>
  <si>
    <t>guilherme carvalho</t>
  </si>
  <si>
    <t>lucas marinho</t>
  </si>
  <si>
    <t>rocir leite</t>
  </si>
  <si>
    <t>rodrigo pigatti</t>
  </si>
  <si>
    <t>johan gambolputty</t>
  </si>
  <si>
    <t>compositor automatico de musica</t>
  </si>
  <si>
    <t>16 frases</t>
  </si>
  <si>
    <t>daniel Brito</t>
  </si>
  <si>
    <t>Gabriel Carvalho</t>
  </si>
  <si>
    <t>Igor Marcel</t>
  </si>
  <si>
    <t>Onildo Ferraz</t>
  </si>
  <si>
    <t>saida midi</t>
  </si>
  <si>
    <t>sem movimentos reais finalmente</t>
  </si>
  <si>
    <t>Marcello Mello</t>
  </si>
  <si>
    <t>Marcus reis</t>
  </si>
  <si>
    <t>bateria virtual</t>
  </si>
  <si>
    <t>synthlab</t>
  </si>
  <si>
    <t>Hugo Alencar</t>
  </si>
  <si>
    <t>Matheus Lucas</t>
  </si>
  <si>
    <t>Rafael dos Santos</t>
  </si>
  <si>
    <t>Rubens Soares Jr</t>
  </si>
  <si>
    <t>Move it</t>
  </si>
  <si>
    <t>boa análise de concorrentes: audio surf</t>
  </si>
  <si>
    <t xml:space="preserve">agarraria bolinhas (guitar hero) </t>
  </si>
  <si>
    <t>web cam para detecao de movimento</t>
  </si>
  <si>
    <t>André ricardo</t>
  </si>
  <si>
    <t>Thaís Melisse</t>
  </si>
  <si>
    <t>tablatura</t>
  </si>
  <si>
    <t>tablatura (txt da web) &lt;=&gt; midi</t>
  </si>
  <si>
    <t>visualizador da tablatura</t>
  </si>
  <si>
    <t>Drance Oliveira</t>
  </si>
  <si>
    <t>Luiz Felipe Libório</t>
  </si>
  <si>
    <t>midi query</t>
  </si>
  <si>
    <t>content-based information retrieval</t>
  </si>
  <si>
    <t>55 arquivos</t>
  </si>
  <si>
    <t>não acha quando está em outro tom</t>
  </si>
  <si>
    <t>Murilo Machado</t>
  </si>
  <si>
    <t>treinar ouvido absoluto</t>
  </si>
  <si>
    <t>third ear</t>
  </si>
  <si>
    <t>biblioteca Jfugue muito boa para midi (Java)</t>
  </si>
  <si>
    <t>séries de treinamento</t>
  </si>
  <si>
    <t>Renato Rodrigues</t>
  </si>
  <si>
    <t>estimacao de tonalidade</t>
  </si>
  <si>
    <t xml:space="preserve">audio </t>
  </si>
  <si>
    <t>autocorrelação</t>
  </si>
  <si>
    <t>sem  estatisticas e ainda não ta totalmente operacional</t>
  </si>
  <si>
    <t>bateria virtual com controles proximos dos reais</t>
  </si>
  <si>
    <t>marcadores + processamento de sinais</t>
  </si>
  <si>
    <t>pares</t>
  </si>
  <si>
    <t>notas</t>
  </si>
  <si>
    <t>fernando rodrigues</t>
  </si>
  <si>
    <t>prova final</t>
  </si>
  <si>
    <t>abandonou</t>
  </si>
  <si>
    <t>média final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</si>
</sst>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0" xfId="0" applyAlignment="1"/>
    <xf numFmtId="0" fontId="0" fillId="0" borderId="0" xfId="0" applyFill="1"/>
    <xf numFmtId="0" fontId="2" fillId="2" borderId="0" xfId="0" applyFont="1" applyFill="1"/>
    <xf numFmtId="2" fontId="2" fillId="2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color rgb="FF002060"/>
      </font>
    </dxf>
    <dxf>
      <font>
        <color theme="9" tint="-0.24994659260841701"/>
      </font>
    </dxf>
    <dxf>
      <font>
        <color rgb="FFFF0000"/>
      </font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pane ySplit="1" topLeftCell="A2" activePane="bottomLeft" state="frozen"/>
      <selection pane="bottomLeft" activeCell="H47" sqref="H47:H48"/>
    </sheetView>
  </sheetViews>
  <sheetFormatPr defaultRowHeight="15"/>
  <cols>
    <col min="1" max="1" width="31.42578125" customWidth="1"/>
    <col min="2" max="5" width="9.140625" customWidth="1"/>
    <col min="6" max="6" width="13.42578125" customWidth="1"/>
    <col min="7" max="7" width="9.140625" customWidth="1"/>
    <col min="8" max="8" width="9.5703125" bestFit="1" customWidth="1"/>
    <col min="9" max="9" width="10.42578125" style="8" bestFit="1" customWidth="1"/>
    <col min="10" max="10" width="11" bestFit="1" customWidth="1"/>
  </cols>
  <sheetData>
    <row r="1" spans="1:14">
      <c r="A1" t="s">
        <v>0</v>
      </c>
      <c r="B1" t="s">
        <v>45</v>
      </c>
      <c r="C1" t="s">
        <v>46</v>
      </c>
      <c r="D1" t="s">
        <v>47</v>
      </c>
      <c r="E1" t="s">
        <v>51</v>
      </c>
      <c r="F1" t="s">
        <v>52</v>
      </c>
      <c r="G1" t="s">
        <v>61</v>
      </c>
      <c r="H1" t="s">
        <v>88</v>
      </c>
      <c r="I1" s="8" t="s">
        <v>156</v>
      </c>
      <c r="J1" t="s">
        <v>158</v>
      </c>
    </row>
    <row r="2" spans="1:14">
      <c r="A2" t="s">
        <v>1</v>
      </c>
      <c r="B2" t="s">
        <v>44</v>
      </c>
      <c r="C2">
        <v>6.5</v>
      </c>
      <c r="D2">
        <v>0</v>
      </c>
      <c r="E2">
        <f>D2+C2</f>
        <v>6.5</v>
      </c>
      <c r="F2" s="2">
        <f>(E2/8.7)*10</f>
        <v>7.4712643678160928</v>
      </c>
      <c r="G2" s="2">
        <f>Plan2!$H$44</f>
        <v>8.5</v>
      </c>
      <c r="H2" s="2">
        <f>ROUND(F2*$M$4+G2*$N$4,1)</f>
        <v>8.1</v>
      </c>
    </row>
    <row r="3" spans="1:14">
      <c r="A3" t="s">
        <v>2</v>
      </c>
      <c r="B3" t="s">
        <v>44</v>
      </c>
      <c r="C3">
        <v>6</v>
      </c>
      <c r="D3">
        <v>1</v>
      </c>
      <c r="E3">
        <f t="shared" ref="E3:E45" si="0">D3+C3</f>
        <v>7</v>
      </c>
      <c r="F3" s="2">
        <f>(E3/8.7)*10</f>
        <v>8.0459770114942533</v>
      </c>
      <c r="G3" s="2">
        <f>Plan2!J16</f>
        <v>8.8457142857142852</v>
      </c>
      <c r="H3" s="2">
        <f>ROUND(F3*$M$4+G3*$N$4,1)</f>
        <v>8.5</v>
      </c>
      <c r="M3" t="s">
        <v>51</v>
      </c>
      <c r="N3" t="s">
        <v>61</v>
      </c>
    </row>
    <row r="4" spans="1:14">
      <c r="A4" t="s">
        <v>49</v>
      </c>
      <c r="B4" t="s">
        <v>44</v>
      </c>
      <c r="C4">
        <v>7.3</v>
      </c>
      <c r="D4">
        <v>0</v>
      </c>
      <c r="E4">
        <f t="shared" si="0"/>
        <v>7.3</v>
      </c>
      <c r="F4" s="2">
        <f>(E4/8.7)*10</f>
        <v>8.3908045977011501</v>
      </c>
      <c r="G4" s="2">
        <f>Plan2!$H$2</f>
        <v>11</v>
      </c>
      <c r="H4" s="2">
        <f>ROUND(F4*$M$4+G4*$N$4,1)</f>
        <v>10</v>
      </c>
      <c r="M4">
        <v>0.4</v>
      </c>
      <c r="N4">
        <f>1-M4</f>
        <v>0.6</v>
      </c>
    </row>
    <row r="5" spans="1:14">
      <c r="A5" t="s">
        <v>3</v>
      </c>
      <c r="B5" t="s">
        <v>44</v>
      </c>
      <c r="C5">
        <v>6.1</v>
      </c>
      <c r="D5">
        <v>0.5</v>
      </c>
      <c r="E5">
        <f t="shared" si="0"/>
        <v>6.6</v>
      </c>
      <c r="F5" s="2">
        <f>(E5/8.7)*10</f>
        <v>7.5862068965517251</v>
      </c>
      <c r="G5" s="2">
        <f>Plan2!$H$31</f>
        <v>8.5</v>
      </c>
      <c r="H5" s="2">
        <f>ROUND(F5*$M$4+G5*$N$4,1)</f>
        <v>8.1</v>
      </c>
    </row>
    <row r="6" spans="1:14">
      <c r="A6" s="1" t="s">
        <v>4</v>
      </c>
      <c r="B6" t="s">
        <v>44</v>
      </c>
      <c r="C6" s="10" t="s">
        <v>157</v>
      </c>
      <c r="D6" s="10"/>
      <c r="E6" s="10"/>
      <c r="F6" s="10"/>
      <c r="G6" s="10"/>
      <c r="H6" s="10"/>
    </row>
    <row r="7" spans="1:14">
      <c r="A7" t="s">
        <v>5</v>
      </c>
      <c r="B7" t="s">
        <v>44</v>
      </c>
      <c r="C7">
        <v>4.5</v>
      </c>
      <c r="D7">
        <v>0.5</v>
      </c>
      <c r="E7">
        <f t="shared" si="0"/>
        <v>5</v>
      </c>
      <c r="F7" s="2">
        <f t="shared" ref="F7:F17" si="1">(E7/8.7)*10</f>
        <v>5.7471264367816097</v>
      </c>
      <c r="G7" s="2">
        <f>Plan2!$H$47</f>
        <v>9.5</v>
      </c>
      <c r="H7" s="2">
        <f>ROUND(F7*$M$4+G7*$N$4,1)</f>
        <v>8</v>
      </c>
    </row>
    <row r="8" spans="1:14">
      <c r="A8" t="s">
        <v>6</v>
      </c>
      <c r="B8" t="s">
        <v>44</v>
      </c>
      <c r="C8">
        <v>7</v>
      </c>
      <c r="D8">
        <v>0.75</v>
      </c>
      <c r="E8">
        <f t="shared" si="0"/>
        <v>7.75</v>
      </c>
      <c r="F8" s="2">
        <f t="shared" si="1"/>
        <v>8.9080459770114953</v>
      </c>
      <c r="G8" s="2">
        <f>Plan2!J24</f>
        <v>9.0499999999999989</v>
      </c>
      <c r="H8" s="2">
        <f>ROUND(F8*$M$4+G8*$N$4,1)</f>
        <v>9</v>
      </c>
    </row>
    <row r="9" spans="1:14">
      <c r="A9" t="s">
        <v>7</v>
      </c>
      <c r="B9" t="s">
        <v>44</v>
      </c>
      <c r="C9">
        <v>4.75</v>
      </c>
      <c r="D9">
        <v>1.5</v>
      </c>
      <c r="E9">
        <f t="shared" si="0"/>
        <v>6.25</v>
      </c>
      <c r="F9" s="2">
        <f t="shared" si="1"/>
        <v>7.1839080459770122</v>
      </c>
      <c r="G9" s="2">
        <f>Plan2!$H$8</f>
        <v>11</v>
      </c>
      <c r="H9" s="2">
        <f>ROUND(F9*$M$4+G9*$N$4,1)</f>
        <v>9.5</v>
      </c>
    </row>
    <row r="10" spans="1:14">
      <c r="A10" t="s">
        <v>8</v>
      </c>
      <c r="B10" t="s">
        <v>44</v>
      </c>
      <c r="C10">
        <v>6.25</v>
      </c>
      <c r="D10">
        <v>0.5</v>
      </c>
      <c r="E10">
        <f t="shared" si="0"/>
        <v>6.75</v>
      </c>
      <c r="F10" s="2">
        <f t="shared" si="1"/>
        <v>7.7586206896551735</v>
      </c>
      <c r="G10" s="2">
        <f>Plan2!J25</f>
        <v>8.7899999999999991</v>
      </c>
      <c r="H10" s="2">
        <f>ROUND(F10*$M$4+G10*$N$4,1)</f>
        <v>8.4</v>
      </c>
    </row>
    <row r="11" spans="1:14">
      <c r="A11" t="s">
        <v>9</v>
      </c>
      <c r="B11" t="s">
        <v>44</v>
      </c>
      <c r="C11">
        <v>6.3</v>
      </c>
      <c r="D11">
        <v>1</v>
      </c>
      <c r="E11">
        <f t="shared" si="0"/>
        <v>7.3</v>
      </c>
      <c r="F11" s="2">
        <f t="shared" si="1"/>
        <v>8.3908045977011501</v>
      </c>
      <c r="G11" s="2">
        <f>Plan2!$H$8</f>
        <v>11</v>
      </c>
      <c r="H11" s="2">
        <f>ROUND(F11*$M$4+G11*$N$4,1)</f>
        <v>10</v>
      </c>
    </row>
    <row r="12" spans="1:14">
      <c r="A12" t="s">
        <v>10</v>
      </c>
      <c r="B12" t="s">
        <v>44</v>
      </c>
      <c r="C12">
        <v>7</v>
      </c>
      <c r="D12">
        <v>1.5</v>
      </c>
      <c r="E12">
        <f t="shared" si="0"/>
        <v>8.5</v>
      </c>
      <c r="F12" s="2">
        <f t="shared" si="1"/>
        <v>9.7701149425287355</v>
      </c>
      <c r="G12" s="2">
        <f>Plan2!J17</f>
        <v>8.6757142857142853</v>
      </c>
      <c r="H12" s="2">
        <f>ROUND(F12*$M$4+G12*$N$4,1)</f>
        <v>9.1</v>
      </c>
    </row>
    <row r="13" spans="1:14">
      <c r="A13" t="s">
        <v>11</v>
      </c>
      <c r="B13" t="s">
        <v>44</v>
      </c>
      <c r="C13">
        <v>4</v>
      </c>
      <c r="D13">
        <v>0</v>
      </c>
      <c r="E13">
        <f t="shared" si="0"/>
        <v>4</v>
      </c>
      <c r="F13" s="2">
        <f t="shared" si="1"/>
        <v>4.597701149425288</v>
      </c>
      <c r="G13" s="2">
        <f>Plan2!$H$31</f>
        <v>8.5</v>
      </c>
      <c r="H13" s="2">
        <v>7</v>
      </c>
      <c r="I13" s="9"/>
    </row>
    <row r="14" spans="1:14">
      <c r="A14" t="s">
        <v>12</v>
      </c>
      <c r="B14" t="s">
        <v>44</v>
      </c>
      <c r="C14">
        <v>7</v>
      </c>
      <c r="D14">
        <v>0.5</v>
      </c>
      <c r="E14">
        <f t="shared" si="0"/>
        <v>7.5</v>
      </c>
      <c r="F14" s="2">
        <f t="shared" si="1"/>
        <v>8.6206896551724146</v>
      </c>
      <c r="G14" s="2">
        <f>Plan2!J26</f>
        <v>9.3699999999999992</v>
      </c>
      <c r="H14" s="2">
        <f>ROUND(F14*$M$4+G14*$N$4,1)</f>
        <v>9.1</v>
      </c>
    </row>
    <row r="15" spans="1:14">
      <c r="A15" t="s">
        <v>13</v>
      </c>
      <c r="B15" t="s">
        <v>44</v>
      </c>
      <c r="C15">
        <v>6.5</v>
      </c>
      <c r="D15">
        <v>1.5</v>
      </c>
      <c r="E15">
        <f t="shared" si="0"/>
        <v>8</v>
      </c>
      <c r="F15" s="2">
        <f t="shared" si="1"/>
        <v>9.1954022988505759</v>
      </c>
      <c r="G15" s="2">
        <f>Plan2!$H$39</f>
        <v>7.5</v>
      </c>
      <c r="H15" s="2">
        <f>ROUND(F15*$M$4+G15*$N$4,1)</f>
        <v>8.1999999999999993</v>
      </c>
    </row>
    <row r="16" spans="1:14">
      <c r="A16" t="s">
        <v>14</v>
      </c>
      <c r="B16" t="s">
        <v>44</v>
      </c>
      <c r="C16">
        <v>6.5</v>
      </c>
      <c r="D16">
        <v>1</v>
      </c>
      <c r="E16">
        <f t="shared" si="0"/>
        <v>7.5</v>
      </c>
      <c r="F16" s="2">
        <f t="shared" si="1"/>
        <v>8.6206896551724146</v>
      </c>
      <c r="G16" s="2">
        <f>Plan2!J18</f>
        <v>9.0157142857142851</v>
      </c>
      <c r="H16" s="2">
        <f>ROUND(F16*$M$4+G16*$N$4,1)</f>
        <v>8.9</v>
      </c>
    </row>
    <row r="17" spans="1:9">
      <c r="A17" t="s">
        <v>15</v>
      </c>
      <c r="B17" t="s">
        <v>44</v>
      </c>
      <c r="C17">
        <v>6</v>
      </c>
      <c r="D17">
        <v>0</v>
      </c>
      <c r="E17">
        <f t="shared" si="0"/>
        <v>6</v>
      </c>
      <c r="F17" s="2">
        <f t="shared" si="1"/>
        <v>6.8965517241379315</v>
      </c>
      <c r="G17" s="2">
        <f>Plan2!$H$31</f>
        <v>8.5</v>
      </c>
      <c r="H17" s="2">
        <f>ROUND(F17*$M$4+G17*$N$4,1)</f>
        <v>7.9</v>
      </c>
    </row>
    <row r="18" spans="1:9">
      <c r="A18" s="1" t="s">
        <v>16</v>
      </c>
      <c r="B18" t="s">
        <v>44</v>
      </c>
      <c r="C18" s="10" t="s">
        <v>157</v>
      </c>
      <c r="D18" s="10"/>
      <c r="E18" s="10"/>
      <c r="F18" s="10"/>
      <c r="G18" s="10"/>
      <c r="H18" s="10"/>
    </row>
    <row r="19" spans="1:9">
      <c r="A19" s="1" t="s">
        <v>17</v>
      </c>
      <c r="B19" t="s">
        <v>44</v>
      </c>
      <c r="C19" s="10" t="s">
        <v>157</v>
      </c>
      <c r="D19" s="10"/>
      <c r="E19" s="10"/>
      <c r="F19" s="10"/>
      <c r="G19" s="10"/>
      <c r="H19" s="10"/>
    </row>
    <row r="20" spans="1:9">
      <c r="A20" t="s">
        <v>18</v>
      </c>
      <c r="B20" t="s">
        <v>44</v>
      </c>
      <c r="E20" s="4">
        <v>8</v>
      </c>
      <c r="F20" s="4">
        <v>8</v>
      </c>
      <c r="G20" s="2">
        <f>Plan2!J27</f>
        <v>8.1999999999999993</v>
      </c>
      <c r="H20" s="2">
        <f>ROUND(F20*$M$4+G20*$N$4,1)</f>
        <v>8.1</v>
      </c>
      <c r="I20" s="9"/>
    </row>
    <row r="21" spans="1:9">
      <c r="A21" s="1" t="s">
        <v>19</v>
      </c>
      <c r="B21" t="s">
        <v>44</v>
      </c>
      <c r="C21" s="10" t="s">
        <v>157</v>
      </c>
      <c r="D21" s="10"/>
      <c r="E21" s="10"/>
      <c r="F21" s="10"/>
      <c r="G21" s="10"/>
      <c r="H21" s="10"/>
    </row>
    <row r="22" spans="1:9">
      <c r="A22" t="s">
        <v>20</v>
      </c>
      <c r="B22" t="s">
        <v>44</v>
      </c>
      <c r="C22">
        <v>5.0999999999999996</v>
      </c>
      <c r="D22">
        <v>0</v>
      </c>
      <c r="E22">
        <f t="shared" si="0"/>
        <v>5.0999999999999996</v>
      </c>
      <c r="F22" s="2">
        <f t="shared" ref="F22:F40" si="2">(E22/8.7)*10</f>
        <v>5.862068965517242</v>
      </c>
      <c r="G22" s="2">
        <f>Plan2!$H$47</f>
        <v>9.5</v>
      </c>
      <c r="H22" s="2">
        <f>ROUND(F22*$M$4+G22*$N$4,1)</f>
        <v>8</v>
      </c>
    </row>
    <row r="23" spans="1:9">
      <c r="A23" t="s">
        <v>21</v>
      </c>
      <c r="B23" t="s">
        <v>44</v>
      </c>
      <c r="C23">
        <v>7</v>
      </c>
      <c r="D23">
        <v>0.8</v>
      </c>
      <c r="E23">
        <f t="shared" si="0"/>
        <v>7.8</v>
      </c>
      <c r="F23" s="2">
        <f t="shared" si="2"/>
        <v>8.9655172413793096</v>
      </c>
      <c r="G23" s="2">
        <f>Plan2!$H$2</f>
        <v>11</v>
      </c>
      <c r="H23" s="2">
        <v>10</v>
      </c>
    </row>
    <row r="24" spans="1:9">
      <c r="A24" t="s">
        <v>22</v>
      </c>
      <c r="B24" t="s">
        <v>44</v>
      </c>
      <c r="C24">
        <v>7</v>
      </c>
      <c r="D24">
        <v>0.5</v>
      </c>
      <c r="E24">
        <f t="shared" si="0"/>
        <v>7.5</v>
      </c>
      <c r="F24" s="2">
        <f t="shared" si="2"/>
        <v>8.6206896551724146</v>
      </c>
      <c r="G24" s="2">
        <f>Plan2!$H$39</f>
        <v>7.5</v>
      </c>
      <c r="H24" s="2">
        <f>ROUND(F24*$M$4+G24*$N$4,1)</f>
        <v>7.9</v>
      </c>
    </row>
    <row r="25" spans="1:9">
      <c r="A25" t="s">
        <v>23</v>
      </c>
      <c r="B25" t="s">
        <v>44</v>
      </c>
      <c r="C25">
        <v>7</v>
      </c>
      <c r="D25">
        <v>1</v>
      </c>
      <c r="E25">
        <f t="shared" si="0"/>
        <v>8</v>
      </c>
      <c r="F25" s="2">
        <f t="shared" si="2"/>
        <v>9.1954022988505759</v>
      </c>
      <c r="G25" s="2">
        <f>Plan2!H51</f>
        <v>9.5</v>
      </c>
      <c r="H25" s="2">
        <f>ROUND(F25*$M$4+G25*$N$4,1)</f>
        <v>9.4</v>
      </c>
    </row>
    <row r="26" spans="1:9">
      <c r="A26" t="s">
        <v>24</v>
      </c>
      <c r="B26" t="s">
        <v>44</v>
      </c>
      <c r="C26">
        <v>5.8</v>
      </c>
      <c r="D26">
        <v>0.7</v>
      </c>
      <c r="E26">
        <f t="shared" si="0"/>
        <v>6.5</v>
      </c>
      <c r="F26" s="2">
        <f t="shared" si="2"/>
        <v>7.4712643678160928</v>
      </c>
      <c r="G26" s="2">
        <f>Plan2!$H$8</f>
        <v>11</v>
      </c>
      <c r="H26" s="2">
        <f>ROUND(F26*$M$4+G26*$N$4,1)</f>
        <v>9.6</v>
      </c>
    </row>
    <row r="27" spans="1:9">
      <c r="A27" t="s">
        <v>48</v>
      </c>
      <c r="B27" t="s">
        <v>44</v>
      </c>
      <c r="C27">
        <v>7</v>
      </c>
      <c r="D27">
        <v>0.7</v>
      </c>
      <c r="E27">
        <f t="shared" si="0"/>
        <v>7.7</v>
      </c>
      <c r="F27" s="2">
        <f t="shared" si="2"/>
        <v>8.8505747126436791</v>
      </c>
      <c r="G27" s="2">
        <f>Plan2!$H$31</f>
        <v>8.5</v>
      </c>
      <c r="H27" s="2">
        <f>ROUND(F27*$M$4+G27*$N$4,1)</f>
        <v>8.6</v>
      </c>
    </row>
    <row r="28" spans="1:9">
      <c r="A28" t="s">
        <v>25</v>
      </c>
      <c r="B28" t="s">
        <v>44</v>
      </c>
      <c r="C28">
        <v>6.8</v>
      </c>
      <c r="D28">
        <v>1</v>
      </c>
      <c r="E28">
        <f t="shared" si="0"/>
        <v>7.8</v>
      </c>
      <c r="F28" s="2">
        <f t="shared" si="2"/>
        <v>8.9655172413793096</v>
      </c>
      <c r="G28" s="2">
        <f>Plan2!$H$8</f>
        <v>11</v>
      </c>
      <c r="H28" s="2">
        <v>10</v>
      </c>
    </row>
    <row r="29" spans="1:9">
      <c r="A29" t="s">
        <v>27</v>
      </c>
      <c r="B29" t="s">
        <v>44</v>
      </c>
      <c r="C29">
        <v>7</v>
      </c>
      <c r="D29">
        <v>1</v>
      </c>
      <c r="E29">
        <f t="shared" si="0"/>
        <v>8</v>
      </c>
      <c r="F29" s="2">
        <f t="shared" si="2"/>
        <v>9.1954022988505759</v>
      </c>
      <c r="G29" s="2">
        <f>Plan2!H13</f>
        <v>12</v>
      </c>
      <c r="H29" s="2">
        <v>10</v>
      </c>
    </row>
    <row r="30" spans="1:9">
      <c r="A30" t="s">
        <v>26</v>
      </c>
      <c r="B30" t="s">
        <v>44</v>
      </c>
      <c r="C30">
        <v>7.5</v>
      </c>
      <c r="D30">
        <v>0</v>
      </c>
      <c r="E30">
        <f t="shared" si="0"/>
        <v>7.5</v>
      </c>
      <c r="F30" s="2">
        <f t="shared" si="2"/>
        <v>8.6206896551724146</v>
      </c>
      <c r="G30" s="2">
        <f>Plan2!$H$39</f>
        <v>7.5</v>
      </c>
      <c r="H30" s="2">
        <f>ROUND(F30*$M$4+G30*$N$4,1)</f>
        <v>7.9</v>
      </c>
    </row>
    <row r="31" spans="1:9">
      <c r="A31" t="s">
        <v>28</v>
      </c>
      <c r="B31" t="s">
        <v>44</v>
      </c>
      <c r="C31">
        <v>4.5</v>
      </c>
      <c r="D31">
        <v>0.7</v>
      </c>
      <c r="E31">
        <f t="shared" si="0"/>
        <v>5.2</v>
      </c>
      <c r="F31" s="2">
        <f t="shared" si="2"/>
        <v>5.9770114942528743</v>
      </c>
      <c r="G31" s="2">
        <f>Plan2!J19</f>
        <v>9.0157142857142851</v>
      </c>
      <c r="H31" s="2">
        <f>ROUND(F31*$M$4+G31*$N$4,1)</f>
        <v>7.8</v>
      </c>
    </row>
    <row r="32" spans="1:9">
      <c r="A32" t="s">
        <v>29</v>
      </c>
      <c r="B32" t="s">
        <v>44</v>
      </c>
      <c r="C32">
        <v>7.5</v>
      </c>
      <c r="D32">
        <v>1</v>
      </c>
      <c r="E32">
        <f t="shared" si="0"/>
        <v>8.5</v>
      </c>
      <c r="F32" s="2">
        <f t="shared" si="2"/>
        <v>9.7701149425287355</v>
      </c>
      <c r="G32" s="2">
        <f>Plan2!H55</f>
        <v>12</v>
      </c>
      <c r="H32" s="2">
        <v>10</v>
      </c>
    </row>
    <row r="33" spans="1:10">
      <c r="A33" t="s">
        <v>30</v>
      </c>
      <c r="B33" t="s">
        <v>44</v>
      </c>
      <c r="C33">
        <v>4</v>
      </c>
      <c r="D33">
        <v>0</v>
      </c>
      <c r="E33">
        <f t="shared" si="0"/>
        <v>4</v>
      </c>
      <c r="F33" s="2">
        <f t="shared" si="2"/>
        <v>4.597701149425288</v>
      </c>
      <c r="G33" s="2">
        <f>Plan2!$H$2</f>
        <v>11</v>
      </c>
      <c r="H33" s="2">
        <f>ROUND(F33*$M$4+G33*$N$4,1)</f>
        <v>8.4</v>
      </c>
    </row>
    <row r="34" spans="1:10">
      <c r="A34" t="s">
        <v>31</v>
      </c>
      <c r="B34" t="s">
        <v>44</v>
      </c>
      <c r="C34">
        <v>3.8</v>
      </c>
      <c r="D34">
        <v>0</v>
      </c>
      <c r="E34">
        <f t="shared" si="0"/>
        <v>3.8</v>
      </c>
      <c r="F34" s="2">
        <f t="shared" si="2"/>
        <v>4.3678160919540234</v>
      </c>
      <c r="G34" s="2">
        <f>Plan2!J29</f>
        <v>8.3699999999999992</v>
      </c>
      <c r="H34" s="2">
        <v>7</v>
      </c>
      <c r="I34" s="9"/>
    </row>
    <row r="35" spans="1:10">
      <c r="A35" t="s">
        <v>32</v>
      </c>
      <c r="B35" t="s">
        <v>44</v>
      </c>
      <c r="C35">
        <v>7</v>
      </c>
      <c r="D35">
        <v>1</v>
      </c>
      <c r="E35">
        <f t="shared" si="0"/>
        <v>8</v>
      </c>
      <c r="F35" s="2">
        <f t="shared" si="2"/>
        <v>9.1954022988505759</v>
      </c>
      <c r="G35" s="2">
        <f>Plan2!J20</f>
        <v>8.8457142857142852</v>
      </c>
      <c r="H35" s="2">
        <f>ROUND(F35*$M$4+G35*$N$4,1)</f>
        <v>9</v>
      </c>
    </row>
    <row r="36" spans="1:10">
      <c r="A36" t="s">
        <v>33</v>
      </c>
      <c r="B36" t="s">
        <v>44</v>
      </c>
      <c r="C36">
        <v>6.3</v>
      </c>
      <c r="D36">
        <v>1.2</v>
      </c>
      <c r="E36">
        <f t="shared" si="0"/>
        <v>7.5</v>
      </c>
      <c r="F36" s="2">
        <f t="shared" si="2"/>
        <v>8.6206896551724146</v>
      </c>
      <c r="G36" s="2">
        <f>Plan2!J21</f>
        <v>9.1757142857142853</v>
      </c>
      <c r="H36" s="2">
        <f>ROUND(F36*$M$4+G36*$N$4,1)</f>
        <v>9</v>
      </c>
    </row>
    <row r="37" spans="1:10">
      <c r="A37" t="s">
        <v>34</v>
      </c>
      <c r="B37" t="s">
        <v>44</v>
      </c>
      <c r="C37">
        <v>6</v>
      </c>
      <c r="D37">
        <v>1</v>
      </c>
      <c r="E37">
        <f t="shared" si="0"/>
        <v>7</v>
      </c>
      <c r="F37" s="2">
        <f t="shared" si="2"/>
        <v>8.0459770114942533</v>
      </c>
      <c r="G37" s="2">
        <f>Plan2!J29</f>
        <v>8.3699999999999992</v>
      </c>
      <c r="H37" s="2">
        <f>ROUND(F37*$M$4+G37*$N$4,1)</f>
        <v>8.1999999999999993</v>
      </c>
    </row>
    <row r="38" spans="1:10">
      <c r="A38" t="s">
        <v>35</v>
      </c>
      <c r="B38" t="s">
        <v>44</v>
      </c>
      <c r="C38">
        <v>2.5</v>
      </c>
      <c r="D38">
        <v>0.5</v>
      </c>
      <c r="E38">
        <f>D38+C38</f>
        <v>3</v>
      </c>
      <c r="F38" s="2">
        <f t="shared" si="2"/>
        <v>3.4482758620689657</v>
      </c>
      <c r="G38" s="2">
        <f>Plan2!$H$39</f>
        <v>7.5</v>
      </c>
      <c r="H38" s="2">
        <f>ROUND(F38*$M$4+G38*$N$4,1)</f>
        <v>5.9</v>
      </c>
      <c r="I38" s="2">
        <v>5</v>
      </c>
      <c r="J38" s="2">
        <f>AVERAGE(H38:I38)</f>
        <v>5.45</v>
      </c>
    </row>
    <row r="39" spans="1:10">
      <c r="A39" t="s">
        <v>36</v>
      </c>
      <c r="B39" t="s">
        <v>44</v>
      </c>
      <c r="C39">
        <v>7.5</v>
      </c>
      <c r="D39">
        <v>1.2</v>
      </c>
      <c r="E39">
        <f t="shared" si="0"/>
        <v>8.6999999999999993</v>
      </c>
      <c r="F39" s="2">
        <f t="shared" si="2"/>
        <v>10</v>
      </c>
      <c r="G39" s="2">
        <f>Plan2!$H$2</f>
        <v>11</v>
      </c>
      <c r="H39" s="2">
        <v>10</v>
      </c>
    </row>
    <row r="40" spans="1:10">
      <c r="A40" t="s">
        <v>37</v>
      </c>
      <c r="B40" t="s">
        <v>44</v>
      </c>
      <c r="C40">
        <v>6.5</v>
      </c>
      <c r="D40">
        <v>0.5</v>
      </c>
      <c r="E40">
        <f t="shared" si="0"/>
        <v>7</v>
      </c>
      <c r="F40" s="2">
        <f t="shared" si="2"/>
        <v>8.0459770114942533</v>
      </c>
      <c r="G40" s="2">
        <f>Plan2!$H$44</f>
        <v>8.5</v>
      </c>
      <c r="H40" s="2">
        <f>ROUND(F40*$M$4+G40*$N$4,1)</f>
        <v>8.3000000000000007</v>
      </c>
    </row>
    <row r="41" spans="1:10">
      <c r="A41" s="1" t="s">
        <v>38</v>
      </c>
      <c r="B41" t="s">
        <v>44</v>
      </c>
      <c r="C41" s="10" t="s">
        <v>157</v>
      </c>
      <c r="D41" s="10"/>
      <c r="E41" s="10"/>
      <c r="F41" s="10"/>
      <c r="G41" s="10"/>
      <c r="H41" s="10"/>
    </row>
    <row r="42" spans="1:10">
      <c r="A42" t="s">
        <v>39</v>
      </c>
      <c r="B42" t="s">
        <v>44</v>
      </c>
      <c r="C42">
        <v>3.75</v>
      </c>
      <c r="D42">
        <v>1.25</v>
      </c>
      <c r="E42">
        <f t="shared" si="0"/>
        <v>5</v>
      </c>
      <c r="F42" s="2">
        <f>(E42/8.7)*10</f>
        <v>5.7471264367816097</v>
      </c>
      <c r="G42" s="2">
        <f>Plan2!J22</f>
        <v>7.6757142857142853</v>
      </c>
      <c r="H42" s="2">
        <v>7</v>
      </c>
      <c r="I42" s="9"/>
    </row>
    <row r="43" spans="1:10">
      <c r="A43" t="s">
        <v>40</v>
      </c>
      <c r="B43" t="s">
        <v>44</v>
      </c>
      <c r="C43">
        <v>2.75</v>
      </c>
      <c r="D43">
        <v>0.5</v>
      </c>
      <c r="E43">
        <f t="shared" si="0"/>
        <v>3.25</v>
      </c>
      <c r="F43" s="2">
        <f>(E43/8.7)*10</f>
        <v>3.7356321839080464</v>
      </c>
      <c r="G43" s="2">
        <f>Plan2!$H$2</f>
        <v>11</v>
      </c>
      <c r="H43" s="2">
        <f>ROUND(F43*$M$4+G43*$N$4,1)</f>
        <v>8.1</v>
      </c>
    </row>
    <row r="44" spans="1:10">
      <c r="A44" t="s">
        <v>41</v>
      </c>
      <c r="B44" t="s">
        <v>43</v>
      </c>
      <c r="C44">
        <v>5.6</v>
      </c>
      <c r="D44">
        <v>0.5</v>
      </c>
      <c r="E44">
        <f t="shared" si="0"/>
        <v>6.1</v>
      </c>
      <c r="F44" s="2">
        <f>(E44/8.7)*10</f>
        <v>7.0114942528735638</v>
      </c>
      <c r="G44" s="2">
        <f>Plan2!$H$36</f>
        <v>10</v>
      </c>
      <c r="H44" s="2">
        <f>ROUND(F44*$M$4+G44*$N$4,1)</f>
        <v>8.8000000000000007</v>
      </c>
    </row>
    <row r="45" spans="1:10">
      <c r="A45" t="s">
        <v>42</v>
      </c>
      <c r="B45" t="s">
        <v>43</v>
      </c>
      <c r="C45">
        <v>5.75</v>
      </c>
      <c r="D45">
        <v>0</v>
      </c>
      <c r="E45">
        <f t="shared" si="0"/>
        <v>5.75</v>
      </c>
      <c r="F45" s="2">
        <f>(E45/8.7)*10</f>
        <v>6.6091954022988508</v>
      </c>
      <c r="G45" s="2">
        <f>Plan2!$H$36</f>
        <v>10</v>
      </c>
      <c r="H45" s="2">
        <f>ROUND(F45*$M$4+G45*$N$4,1)</f>
        <v>8.6</v>
      </c>
    </row>
    <row r="46" spans="1:10">
      <c r="H46" s="2"/>
    </row>
    <row r="47" spans="1:10">
      <c r="A47" t="s">
        <v>50</v>
      </c>
      <c r="C47" s="2">
        <f>AVERAGE(C2:C45)</f>
        <v>5.9302631578947365</v>
      </c>
      <c r="D47" s="2">
        <f t="shared" ref="D47:F47" si="3">AVERAGE(D2:D45)</f>
        <v>0.66578947368421049</v>
      </c>
      <c r="E47" s="2">
        <f t="shared" si="3"/>
        <v>6.6320512820512816</v>
      </c>
      <c r="F47" s="2">
        <f t="shared" si="3"/>
        <v>7.5923961096374892</v>
      </c>
      <c r="G47" s="2">
        <f>AVERAGE(G2:G45)</f>
        <v>9.3820512820512807</v>
      </c>
      <c r="H47" s="2">
        <f t="shared" ref="H47" si="4">AVERAGE(H2:H45)</f>
        <v>8.6000000000000014</v>
      </c>
    </row>
    <row r="48" spans="1:10">
      <c r="A48" t="s">
        <v>56</v>
      </c>
      <c r="E48">
        <f>MEDIAN(E2:E45)</f>
        <v>7</v>
      </c>
      <c r="F48" s="2">
        <f>MEDIAN(F2:F45)</f>
        <v>8.0459770114942533</v>
      </c>
      <c r="G48" s="2">
        <f>MEDIAN(G2:G45)</f>
        <v>9.0157142857142851</v>
      </c>
      <c r="H48" s="2">
        <f t="shared" ref="H48" si="5">MEDIAN(H2:H45)</f>
        <v>8.5</v>
      </c>
    </row>
    <row r="50" spans="5:6">
      <c r="E50" t="s">
        <v>55</v>
      </c>
      <c r="F50">
        <v>5</v>
      </c>
    </row>
    <row r="51" spans="5:6">
      <c r="E51" t="s">
        <v>54</v>
      </c>
      <c r="F51">
        <v>7</v>
      </c>
    </row>
    <row r="52" spans="5:6">
      <c r="E52" t="s">
        <v>53</v>
      </c>
      <c r="F52">
        <v>18</v>
      </c>
    </row>
    <row r="53" spans="5:6">
      <c r="E53" t="s">
        <v>57</v>
      </c>
      <c r="F53">
        <v>7</v>
      </c>
    </row>
  </sheetData>
  <mergeCells count="5">
    <mergeCell ref="C18:H18"/>
    <mergeCell ref="C19:H19"/>
    <mergeCell ref="C21:H21"/>
    <mergeCell ref="C41:H41"/>
    <mergeCell ref="C6:H6"/>
  </mergeCells>
  <conditionalFormatting sqref="F42:F45 F22:F40 F2:F5 F7:F17 H42:H48 H20 H22:H40 H2:H5 H7:H17 I38">
    <cfRule type="cellIs" dxfId="3" priority="9" operator="greaterThan">
      <formula>9</formula>
    </cfRule>
    <cfRule type="cellIs" dxfId="2" priority="13" operator="lessThan">
      <formula>5</formula>
    </cfRule>
    <cfRule type="cellIs" dxfId="1" priority="14" operator="between">
      <formula>5</formula>
      <formula>7</formula>
    </cfRule>
    <cfRule type="cellIs" dxfId="0" priority="15" operator="greaterThan">
      <formula>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7"/>
  <sheetViews>
    <sheetView workbookViewId="0">
      <pane ySplit="1" topLeftCell="A14" activePane="bottomLeft" state="frozen"/>
      <selection pane="bottomLeft" activeCell="I30" sqref="I30"/>
    </sheetView>
  </sheetViews>
  <sheetFormatPr defaultRowHeight="15"/>
  <cols>
    <col min="1" max="1" width="19.28515625" customWidth="1"/>
    <col min="2" max="2" width="6.140625" customWidth="1"/>
    <col min="3" max="3" width="23.140625" customWidth="1"/>
    <col min="4" max="4" width="9.140625" customWidth="1"/>
    <col min="5" max="5" width="11.7109375" customWidth="1"/>
    <col min="6" max="6" width="9.140625" customWidth="1"/>
    <col min="7" max="7" width="12.85546875" customWidth="1"/>
    <col min="8" max="8" width="9.140625" customWidth="1"/>
    <col min="9" max="9" width="9.5703125" customWidth="1"/>
    <col min="10" max="10" width="8.85546875" style="3" customWidth="1"/>
    <col min="11" max="11" width="54.42578125" customWidth="1"/>
  </cols>
  <sheetData>
    <row r="1" spans="1:12">
      <c r="A1" s="3"/>
      <c r="B1" s="3" t="s">
        <v>97</v>
      </c>
      <c r="C1" s="3" t="s">
        <v>61</v>
      </c>
      <c r="D1" s="3" t="s">
        <v>62</v>
      </c>
      <c r="E1" s="3" t="s">
        <v>63</v>
      </c>
      <c r="F1" s="3" t="s">
        <v>66</v>
      </c>
      <c r="G1" s="3" t="s">
        <v>68</v>
      </c>
      <c r="H1" s="3" t="s">
        <v>67</v>
      </c>
      <c r="I1" s="3" t="s">
        <v>153</v>
      </c>
      <c r="J1" s="6" t="s">
        <v>154</v>
      </c>
      <c r="K1" s="3" t="s">
        <v>72</v>
      </c>
      <c r="L1" s="3" t="s">
        <v>81</v>
      </c>
    </row>
    <row r="2" spans="1:12">
      <c r="A2" t="s">
        <v>64</v>
      </c>
      <c r="B2">
        <v>5</v>
      </c>
      <c r="C2" t="s">
        <v>60</v>
      </c>
      <c r="D2">
        <v>11</v>
      </c>
      <c r="E2">
        <v>9.5</v>
      </c>
      <c r="F2">
        <v>11</v>
      </c>
      <c r="G2">
        <v>9.5</v>
      </c>
      <c r="H2">
        <v>11</v>
      </c>
      <c r="I2">
        <v>10</v>
      </c>
      <c r="J2" s="6">
        <f>$H$2</f>
        <v>11</v>
      </c>
      <c r="K2" t="s">
        <v>69</v>
      </c>
    </row>
    <row r="3" spans="1:12">
      <c r="A3" t="s">
        <v>65</v>
      </c>
      <c r="I3">
        <v>10</v>
      </c>
      <c r="J3" s="6">
        <f t="shared" ref="J3:J7" si="0">$H$2</f>
        <v>11</v>
      </c>
      <c r="K3" t="s">
        <v>70</v>
      </c>
    </row>
    <row r="4" spans="1:12">
      <c r="A4" t="s">
        <v>58</v>
      </c>
      <c r="I4">
        <v>10</v>
      </c>
      <c r="J4" s="6">
        <f t="shared" si="0"/>
        <v>11</v>
      </c>
      <c r="K4" t="s">
        <v>71</v>
      </c>
    </row>
    <row r="5" spans="1:12">
      <c r="A5" t="s">
        <v>77</v>
      </c>
      <c r="I5">
        <v>10</v>
      </c>
      <c r="J5" s="6">
        <f t="shared" si="0"/>
        <v>11</v>
      </c>
    </row>
    <row r="6" spans="1:12">
      <c r="A6" t="s">
        <v>59</v>
      </c>
      <c r="I6">
        <v>10</v>
      </c>
      <c r="J6" s="6">
        <f t="shared" si="0"/>
        <v>11</v>
      </c>
    </row>
    <row r="7" spans="1:12">
      <c r="I7">
        <v>10</v>
      </c>
      <c r="J7" s="6">
        <f t="shared" si="0"/>
        <v>11</v>
      </c>
    </row>
    <row r="8" spans="1:12">
      <c r="A8" s="5" t="s">
        <v>73</v>
      </c>
      <c r="B8">
        <v>4</v>
      </c>
      <c r="C8" t="s">
        <v>83</v>
      </c>
      <c r="D8">
        <v>11</v>
      </c>
      <c r="E8">
        <v>10</v>
      </c>
      <c r="F8">
        <v>12</v>
      </c>
      <c r="G8">
        <v>10</v>
      </c>
      <c r="H8">
        <v>11</v>
      </c>
      <c r="I8">
        <v>10</v>
      </c>
      <c r="J8" s="6">
        <f>$H$8</f>
        <v>11</v>
      </c>
      <c r="K8" t="s">
        <v>79</v>
      </c>
      <c r="L8" t="s">
        <v>82</v>
      </c>
    </row>
    <row r="9" spans="1:12">
      <c r="A9" s="5" t="s">
        <v>74</v>
      </c>
      <c r="I9">
        <v>10</v>
      </c>
      <c r="J9" s="6">
        <f t="shared" ref="J9:J12" si="1">$H$8</f>
        <v>11</v>
      </c>
      <c r="K9" t="s">
        <v>78</v>
      </c>
    </row>
    <row r="10" spans="1:12">
      <c r="A10" s="5" t="s">
        <v>76</v>
      </c>
      <c r="I10">
        <v>10</v>
      </c>
      <c r="J10" s="6">
        <f t="shared" si="1"/>
        <v>11</v>
      </c>
      <c r="K10" t="s">
        <v>80</v>
      </c>
    </row>
    <row r="11" spans="1:12">
      <c r="A11" s="5" t="s">
        <v>75</v>
      </c>
      <c r="I11">
        <v>10</v>
      </c>
      <c r="J11" s="6">
        <f t="shared" si="1"/>
        <v>11</v>
      </c>
      <c r="K11" t="s">
        <v>89</v>
      </c>
    </row>
    <row r="12" spans="1:12">
      <c r="I12">
        <v>10</v>
      </c>
      <c r="J12" s="6">
        <f t="shared" si="1"/>
        <v>11</v>
      </c>
    </row>
    <row r="13" spans="1:12">
      <c r="A13" t="s">
        <v>84</v>
      </c>
      <c r="B13">
        <v>1</v>
      </c>
      <c r="C13" t="s">
        <v>85</v>
      </c>
      <c r="D13">
        <v>15</v>
      </c>
      <c r="E13">
        <v>10</v>
      </c>
      <c r="F13">
        <v>12</v>
      </c>
      <c r="G13">
        <v>9.5</v>
      </c>
      <c r="H13">
        <v>12</v>
      </c>
      <c r="J13" s="6">
        <f>$G$13</f>
        <v>9.5</v>
      </c>
      <c r="K13" t="s">
        <v>86</v>
      </c>
      <c r="L13" t="s">
        <v>82</v>
      </c>
    </row>
    <row r="14" spans="1:12">
      <c r="J14" s="6">
        <f>$G$13</f>
        <v>9.5</v>
      </c>
      <c r="K14" t="s">
        <v>87</v>
      </c>
    </row>
    <row r="15" spans="1:12">
      <c r="J15" s="6"/>
    </row>
    <row r="16" spans="1:12">
      <c r="A16" s="5" t="s">
        <v>90</v>
      </c>
      <c r="B16">
        <v>7</v>
      </c>
      <c r="C16" t="s">
        <v>96</v>
      </c>
      <c r="D16">
        <v>7.5</v>
      </c>
      <c r="E16">
        <v>8.5</v>
      </c>
      <c r="F16">
        <v>10</v>
      </c>
      <c r="G16">
        <v>9</v>
      </c>
      <c r="H16">
        <v>8.75</v>
      </c>
      <c r="I16">
        <v>9.5</v>
      </c>
      <c r="J16" s="7">
        <f>$H$16+(I16-$I$23)</f>
        <v>8.8457142857142852</v>
      </c>
      <c r="K16" t="s">
        <v>98</v>
      </c>
    </row>
    <row r="17" spans="1:11">
      <c r="A17" s="5" t="s">
        <v>155</v>
      </c>
      <c r="I17">
        <v>9.33</v>
      </c>
      <c r="J17" s="7">
        <f t="shared" ref="J17:J22" si="2">$H$16+(I17-$I$23)</f>
        <v>8.6757142857142853</v>
      </c>
      <c r="K17" t="s">
        <v>99</v>
      </c>
    </row>
    <row r="18" spans="1:11">
      <c r="A18" s="5" t="s">
        <v>91</v>
      </c>
      <c r="I18">
        <v>9.67</v>
      </c>
      <c r="J18" s="7">
        <f t="shared" si="2"/>
        <v>9.0157142857142851</v>
      </c>
      <c r="K18" t="s">
        <v>100</v>
      </c>
    </row>
    <row r="19" spans="1:11">
      <c r="A19" s="5" t="s">
        <v>92</v>
      </c>
      <c r="I19">
        <v>9.67</v>
      </c>
      <c r="J19" s="7">
        <f t="shared" si="2"/>
        <v>9.0157142857142851</v>
      </c>
      <c r="K19" t="s">
        <v>101</v>
      </c>
    </row>
    <row r="20" spans="1:11">
      <c r="A20" s="5" t="s">
        <v>93</v>
      </c>
      <c r="I20">
        <v>9.5</v>
      </c>
      <c r="J20" s="7">
        <f t="shared" si="2"/>
        <v>8.8457142857142852</v>
      </c>
      <c r="K20" t="s">
        <v>102</v>
      </c>
    </row>
    <row r="21" spans="1:11">
      <c r="A21" s="5" t="s">
        <v>94</v>
      </c>
      <c r="I21">
        <v>9.83</v>
      </c>
      <c r="J21" s="7">
        <f t="shared" si="2"/>
        <v>9.1757142857142853</v>
      </c>
      <c r="K21" t="s">
        <v>150</v>
      </c>
    </row>
    <row r="22" spans="1:11">
      <c r="A22" s="5" t="s">
        <v>95</v>
      </c>
      <c r="I22">
        <v>8.33</v>
      </c>
      <c r="J22" s="7">
        <f t="shared" si="2"/>
        <v>7.6757142857142853</v>
      </c>
    </row>
    <row r="23" spans="1:11">
      <c r="H23" t="s">
        <v>88</v>
      </c>
      <c r="I23">
        <f>AVERAGE(I16:I22)</f>
        <v>9.4042857142857148</v>
      </c>
      <c r="J23" s="6"/>
    </row>
    <row r="24" spans="1:11">
      <c r="A24" t="s">
        <v>103</v>
      </c>
      <c r="C24" t="s">
        <v>109</v>
      </c>
      <c r="D24">
        <v>8</v>
      </c>
      <c r="E24">
        <v>9</v>
      </c>
      <c r="F24">
        <v>9</v>
      </c>
      <c r="G24">
        <v>9</v>
      </c>
      <c r="H24">
        <v>8.75</v>
      </c>
      <c r="I24">
        <v>9.68</v>
      </c>
      <c r="J24" s="7">
        <f>(I24-$I$30)+$H$24</f>
        <v>9.0499999999999989</v>
      </c>
      <c r="K24" t="s">
        <v>110</v>
      </c>
    </row>
    <row r="25" spans="1:11">
      <c r="A25" t="s">
        <v>104</v>
      </c>
      <c r="B25">
        <v>6</v>
      </c>
      <c r="I25">
        <v>9.42</v>
      </c>
      <c r="J25" s="7">
        <f t="shared" ref="J25:J30" si="3">(I25-$I$30)+$H$24</f>
        <v>8.7899999999999991</v>
      </c>
      <c r="K25" t="s">
        <v>111</v>
      </c>
    </row>
    <row r="26" spans="1:11">
      <c r="A26" t="s">
        <v>105</v>
      </c>
      <c r="I26">
        <v>10</v>
      </c>
      <c r="J26" s="7">
        <f t="shared" si="3"/>
        <v>9.3699999999999992</v>
      </c>
    </row>
    <row r="27" spans="1:11">
      <c r="A27" t="s">
        <v>106</v>
      </c>
      <c r="I27">
        <v>8.83</v>
      </c>
      <c r="J27" s="7">
        <f t="shared" si="3"/>
        <v>8.1999999999999993</v>
      </c>
    </row>
    <row r="28" spans="1:11">
      <c r="A28" t="s">
        <v>107</v>
      </c>
      <c r="I28">
        <v>9.35</v>
      </c>
      <c r="J28" s="7">
        <f t="shared" si="3"/>
        <v>8.7199999999999989</v>
      </c>
    </row>
    <row r="29" spans="1:11">
      <c r="A29" t="s">
        <v>108</v>
      </c>
      <c r="I29">
        <v>9</v>
      </c>
      <c r="J29" s="7">
        <f t="shared" si="3"/>
        <v>8.3699999999999992</v>
      </c>
    </row>
    <row r="30" spans="1:11">
      <c r="H30" t="s">
        <v>88</v>
      </c>
      <c r="I30" s="2">
        <f>AVERAGE(I24:I29)</f>
        <v>9.3800000000000008</v>
      </c>
      <c r="J30" s="7">
        <f t="shared" si="3"/>
        <v>8.75</v>
      </c>
    </row>
    <row r="31" spans="1:11">
      <c r="A31" s="5" t="s">
        <v>112</v>
      </c>
      <c r="B31">
        <v>4</v>
      </c>
      <c r="C31" t="s">
        <v>120</v>
      </c>
      <c r="D31">
        <v>10</v>
      </c>
      <c r="E31">
        <v>8</v>
      </c>
      <c r="F31">
        <v>9</v>
      </c>
      <c r="G31">
        <v>9.5</v>
      </c>
      <c r="H31">
        <v>8.5</v>
      </c>
      <c r="I31">
        <v>10</v>
      </c>
      <c r="J31" s="7">
        <f>$H$31</f>
        <v>8.5</v>
      </c>
      <c r="K31" t="s">
        <v>151</v>
      </c>
    </row>
    <row r="32" spans="1:11">
      <c r="A32" s="5" t="s">
        <v>113</v>
      </c>
      <c r="I32">
        <v>10</v>
      </c>
      <c r="J32" s="7">
        <f t="shared" ref="J32:J34" si="4">$H$31</f>
        <v>8.5</v>
      </c>
      <c r="K32" t="s">
        <v>152</v>
      </c>
    </row>
    <row r="33" spans="1:11">
      <c r="A33" s="5" t="s">
        <v>114</v>
      </c>
      <c r="I33">
        <v>10</v>
      </c>
      <c r="J33" s="7">
        <f t="shared" si="4"/>
        <v>8.5</v>
      </c>
      <c r="K33" t="s">
        <v>116</v>
      </c>
    </row>
    <row r="34" spans="1:11">
      <c r="A34" s="5" t="s">
        <v>115</v>
      </c>
      <c r="I34">
        <v>10</v>
      </c>
      <c r="J34" s="7">
        <f t="shared" si="4"/>
        <v>8.5</v>
      </c>
      <c r="K34" t="s">
        <v>117</v>
      </c>
    </row>
    <row r="35" spans="1:11">
      <c r="J35" s="6"/>
    </row>
    <row r="36" spans="1:11">
      <c r="A36" t="s">
        <v>118</v>
      </c>
      <c r="B36">
        <v>2</v>
      </c>
      <c r="C36" t="s">
        <v>121</v>
      </c>
      <c r="D36">
        <v>10</v>
      </c>
      <c r="E36">
        <v>10</v>
      </c>
      <c r="F36">
        <v>10</v>
      </c>
      <c r="G36">
        <v>8</v>
      </c>
      <c r="H36">
        <v>10</v>
      </c>
      <c r="J36" s="6">
        <f>$H$36</f>
        <v>10</v>
      </c>
    </row>
    <row r="37" spans="1:11">
      <c r="A37" t="s">
        <v>119</v>
      </c>
      <c r="J37" s="6">
        <f>$H$36</f>
        <v>10</v>
      </c>
    </row>
    <row r="38" spans="1:11">
      <c r="J38" s="6"/>
    </row>
    <row r="39" spans="1:11">
      <c r="A39" s="5" t="s">
        <v>122</v>
      </c>
      <c r="B39">
        <v>4</v>
      </c>
      <c r="C39" t="s">
        <v>126</v>
      </c>
      <c r="D39">
        <v>10</v>
      </c>
      <c r="E39">
        <v>5</v>
      </c>
      <c r="F39">
        <v>10</v>
      </c>
      <c r="G39">
        <v>10</v>
      </c>
      <c r="H39">
        <v>7.5</v>
      </c>
      <c r="I39">
        <v>10</v>
      </c>
      <c r="J39" s="6">
        <f>$H$39</f>
        <v>7.5</v>
      </c>
      <c r="K39" t="s">
        <v>127</v>
      </c>
    </row>
    <row r="40" spans="1:11">
      <c r="A40" s="5" t="s">
        <v>123</v>
      </c>
      <c r="I40">
        <v>10</v>
      </c>
      <c r="J40" s="6">
        <f t="shared" ref="J40:J42" si="5">$H$39</f>
        <v>7.5</v>
      </c>
      <c r="K40" t="s">
        <v>129</v>
      </c>
    </row>
    <row r="41" spans="1:11">
      <c r="A41" s="5" t="s">
        <v>124</v>
      </c>
      <c r="I41">
        <v>10</v>
      </c>
      <c r="J41" s="6">
        <f t="shared" si="5"/>
        <v>7.5</v>
      </c>
      <c r="K41" t="s">
        <v>128</v>
      </c>
    </row>
    <row r="42" spans="1:11">
      <c r="A42" s="5" t="s">
        <v>125</v>
      </c>
      <c r="I42">
        <v>10</v>
      </c>
      <c r="J42" s="6">
        <f t="shared" si="5"/>
        <v>7.5</v>
      </c>
    </row>
    <row r="43" spans="1:11">
      <c r="J43" s="6"/>
    </row>
    <row r="44" spans="1:11">
      <c r="A44" t="s">
        <v>130</v>
      </c>
      <c r="B44">
        <v>2</v>
      </c>
      <c r="C44" t="s">
        <v>132</v>
      </c>
      <c r="D44">
        <v>9.5</v>
      </c>
      <c r="E44">
        <v>9</v>
      </c>
      <c r="F44">
        <v>8</v>
      </c>
      <c r="G44">
        <v>8.5</v>
      </c>
      <c r="H44">
        <v>8.5</v>
      </c>
      <c r="J44" s="6">
        <f>$H$44</f>
        <v>8.5</v>
      </c>
      <c r="K44" t="s">
        <v>133</v>
      </c>
    </row>
    <row r="45" spans="1:11">
      <c r="A45" t="s">
        <v>131</v>
      </c>
      <c r="J45" s="6">
        <f>$H$44</f>
        <v>8.5</v>
      </c>
      <c r="K45" t="s">
        <v>134</v>
      </c>
    </row>
    <row r="46" spans="1:11">
      <c r="J46" s="6"/>
    </row>
    <row r="47" spans="1:11">
      <c r="A47" t="s">
        <v>135</v>
      </c>
      <c r="B47">
        <v>2</v>
      </c>
      <c r="C47" t="s">
        <v>137</v>
      </c>
      <c r="D47">
        <v>10</v>
      </c>
      <c r="E47">
        <v>9</v>
      </c>
      <c r="F47">
        <v>8</v>
      </c>
      <c r="G47">
        <v>9</v>
      </c>
      <c r="H47">
        <v>9.5</v>
      </c>
      <c r="J47" s="6">
        <f>$H$47</f>
        <v>9.5</v>
      </c>
      <c r="K47" t="s">
        <v>138</v>
      </c>
    </row>
    <row r="48" spans="1:11">
      <c r="A48" t="s">
        <v>136</v>
      </c>
      <c r="J48" s="6">
        <f>$H$47</f>
        <v>9.5</v>
      </c>
      <c r="K48" t="s">
        <v>139</v>
      </c>
    </row>
    <row r="49" spans="1:12">
      <c r="J49" s="6"/>
      <c r="K49" t="s">
        <v>140</v>
      </c>
    </row>
    <row r="50" spans="1:12">
      <c r="J50" s="6"/>
    </row>
    <row r="51" spans="1:12">
      <c r="A51" t="s">
        <v>141</v>
      </c>
      <c r="B51">
        <v>1</v>
      </c>
      <c r="C51" t="s">
        <v>143</v>
      </c>
      <c r="D51">
        <v>10</v>
      </c>
      <c r="E51">
        <v>9</v>
      </c>
      <c r="F51">
        <v>8</v>
      </c>
      <c r="G51">
        <v>9.5</v>
      </c>
      <c r="H51">
        <v>9.5</v>
      </c>
      <c r="J51" s="6">
        <f>$H$51</f>
        <v>9.5</v>
      </c>
      <c r="K51" t="s">
        <v>142</v>
      </c>
    </row>
    <row r="52" spans="1:12">
      <c r="J52" s="6">
        <f>$H$51</f>
        <v>9.5</v>
      </c>
      <c r="K52" t="s">
        <v>144</v>
      </c>
    </row>
    <row r="53" spans="1:12">
      <c r="J53" s="6"/>
      <c r="K53" t="s">
        <v>145</v>
      </c>
    </row>
    <row r="54" spans="1:12">
      <c r="J54" s="6"/>
    </row>
    <row r="55" spans="1:12">
      <c r="A55" t="s">
        <v>146</v>
      </c>
      <c r="C55" t="s">
        <v>147</v>
      </c>
      <c r="D55">
        <v>15</v>
      </c>
      <c r="E55">
        <v>10</v>
      </c>
      <c r="F55">
        <v>9</v>
      </c>
      <c r="G55">
        <v>10</v>
      </c>
      <c r="H55">
        <v>12</v>
      </c>
      <c r="J55" s="6">
        <f>H55</f>
        <v>12</v>
      </c>
      <c r="K55" t="s">
        <v>148</v>
      </c>
    </row>
    <row r="56" spans="1:12">
      <c r="K56" t="s">
        <v>149</v>
      </c>
    </row>
    <row r="57" spans="1:12">
      <c r="L57" t="s">
        <v>82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glr</dc:creator>
  <cp:lastModifiedBy>glr</cp:lastModifiedBy>
  <dcterms:created xsi:type="dcterms:W3CDTF">2010-06-14T13:54:03Z</dcterms:created>
  <dcterms:modified xsi:type="dcterms:W3CDTF">2010-07-06T15:15:14Z</dcterms:modified>
</cp:coreProperties>
</file>