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0" yWindow="0" windowWidth="20740" windowHeight="11760" tabRatio="500" activeTab="1"/>
  </bookViews>
  <sheets>
    <sheet name="Geral" sheetId="1" r:id="rId1"/>
    <sheet name="Competicao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" l="1"/>
  <c r="D10" i="2"/>
  <c r="E10" i="2"/>
  <c r="C11" i="2"/>
  <c r="D11" i="2"/>
  <c r="E11" i="2"/>
  <c r="C12" i="2"/>
  <c r="D12" i="2"/>
  <c r="E12" i="2"/>
  <c r="C13" i="2"/>
  <c r="D13" i="2"/>
  <c r="E13" i="2"/>
  <c r="C9" i="2"/>
  <c r="D9" i="2"/>
  <c r="E9" i="2"/>
  <c r="C17" i="2"/>
  <c r="D17" i="2"/>
  <c r="E17" i="2"/>
  <c r="C18" i="2"/>
  <c r="D18" i="2"/>
  <c r="E18" i="2"/>
  <c r="C20" i="2"/>
  <c r="D20" i="2"/>
  <c r="E20" i="2"/>
  <c r="C16" i="2"/>
  <c r="D16" i="2"/>
  <c r="E16" i="2"/>
  <c r="C19" i="2"/>
  <c r="D19" i="2"/>
  <c r="E19" i="2"/>
  <c r="B5" i="2"/>
  <c r="C3" i="2"/>
  <c r="D3" i="2"/>
  <c r="C4" i="2"/>
  <c r="D4" i="2"/>
  <c r="C5" i="2"/>
  <c r="D5" i="2"/>
  <c r="C6" i="2"/>
  <c r="D6" i="2"/>
  <c r="C2" i="2"/>
  <c r="D2" i="2"/>
  <c r="F25" i="1"/>
  <c r="F60" i="1"/>
  <c r="F51" i="1"/>
  <c r="F37" i="1"/>
  <c r="F13" i="1"/>
  <c r="B6" i="2"/>
  <c r="E6" i="2"/>
  <c r="E41" i="1"/>
  <c r="G41" i="1"/>
  <c r="H41" i="1"/>
  <c r="E5" i="2"/>
  <c r="E36" i="1"/>
  <c r="G36" i="1"/>
  <c r="H36" i="1"/>
  <c r="E44" i="1"/>
  <c r="G44" i="1"/>
  <c r="H44" i="1"/>
  <c r="E49" i="1"/>
  <c r="G49" i="1"/>
  <c r="H49" i="1"/>
  <c r="E45" i="1"/>
  <c r="G45" i="1"/>
  <c r="H45" i="1"/>
  <c r="E43" i="1"/>
  <c r="G43" i="1"/>
  <c r="H43" i="1"/>
  <c r="E42" i="1"/>
  <c r="G42" i="1"/>
  <c r="H42" i="1"/>
  <c r="E47" i="1"/>
  <c r="G47" i="1"/>
  <c r="H47" i="1"/>
  <c r="B3" i="2"/>
  <c r="E3" i="2"/>
  <c r="E15" i="1"/>
  <c r="G15" i="1"/>
  <c r="H15" i="1"/>
  <c r="B2" i="2"/>
  <c r="E2" i="2"/>
  <c r="B4" i="2"/>
  <c r="E4" i="2"/>
  <c r="E50" i="1"/>
  <c r="G50" i="1"/>
  <c r="H50" i="1"/>
  <c r="E46" i="1"/>
  <c r="G46" i="1"/>
  <c r="H46" i="1"/>
  <c r="E39" i="1"/>
  <c r="G39" i="1"/>
  <c r="H39" i="1"/>
  <c r="E48" i="1"/>
  <c r="G48" i="1"/>
  <c r="H48" i="1"/>
  <c r="E40" i="1"/>
  <c r="G40" i="1"/>
  <c r="H40" i="1"/>
  <c r="E30" i="1"/>
  <c r="G30" i="1"/>
  <c r="H30" i="1"/>
  <c r="E28" i="1"/>
  <c r="G28" i="1"/>
  <c r="H28" i="1"/>
  <c r="E7" i="1"/>
  <c r="G7" i="1"/>
  <c r="H7" i="1"/>
  <c r="E9" i="1"/>
  <c r="G9" i="1"/>
  <c r="H9" i="1"/>
  <c r="E10" i="1"/>
  <c r="G10" i="1"/>
  <c r="H10" i="1"/>
  <c r="E8" i="1"/>
  <c r="G8" i="1"/>
  <c r="H8" i="1"/>
  <c r="E6" i="1"/>
  <c r="G6" i="1"/>
  <c r="H6" i="1"/>
  <c r="E11" i="1"/>
  <c r="G11" i="1"/>
  <c r="H11" i="1"/>
  <c r="E5" i="1"/>
  <c r="G5" i="1"/>
  <c r="H5" i="1"/>
  <c r="E4" i="1"/>
  <c r="G4" i="1"/>
  <c r="H4" i="1"/>
  <c r="E12" i="1"/>
  <c r="G12" i="1"/>
  <c r="H12" i="1"/>
  <c r="E56" i="1"/>
  <c r="G56" i="1"/>
  <c r="H56" i="1"/>
  <c r="E53" i="1"/>
  <c r="G53" i="1"/>
  <c r="H53" i="1"/>
  <c r="E58" i="1"/>
  <c r="G58" i="1"/>
  <c r="H58" i="1"/>
  <c r="E54" i="1"/>
  <c r="G54" i="1"/>
  <c r="H54" i="1"/>
  <c r="E57" i="1"/>
  <c r="G57" i="1"/>
  <c r="H57" i="1"/>
  <c r="E59" i="1"/>
  <c r="G59" i="1"/>
  <c r="H59" i="1"/>
  <c r="E55" i="1"/>
  <c r="G55" i="1"/>
  <c r="H55" i="1"/>
  <c r="E22" i="1"/>
  <c r="G22" i="1"/>
  <c r="H22" i="1"/>
  <c r="E23" i="1"/>
  <c r="G23" i="1"/>
  <c r="H23" i="1"/>
  <c r="E20" i="1"/>
  <c r="G20" i="1"/>
  <c r="H20" i="1"/>
  <c r="E17" i="1"/>
  <c r="G17" i="1"/>
  <c r="E33" i="1"/>
  <c r="G33" i="1"/>
  <c r="H33" i="1"/>
  <c r="E35" i="1"/>
  <c r="G35" i="1"/>
  <c r="H35" i="1"/>
  <c r="E32" i="1"/>
  <c r="G32" i="1"/>
  <c r="H32" i="1"/>
  <c r="E19" i="1"/>
  <c r="G19" i="1"/>
  <c r="H19" i="1"/>
  <c r="E21" i="1"/>
  <c r="G21" i="1"/>
  <c r="H21" i="1"/>
  <c r="E18" i="1"/>
  <c r="G18" i="1"/>
  <c r="H18" i="1"/>
  <c r="E27" i="1"/>
  <c r="G27" i="1"/>
  <c r="H27" i="1"/>
  <c r="E29" i="1"/>
  <c r="G29" i="1"/>
  <c r="H29" i="1"/>
  <c r="E31" i="1"/>
  <c r="G31" i="1"/>
  <c r="H31" i="1"/>
  <c r="E16" i="1"/>
  <c r="G16" i="1"/>
  <c r="H16" i="1"/>
  <c r="E24" i="1"/>
  <c r="G24" i="1"/>
  <c r="E34" i="1"/>
  <c r="G34" i="1"/>
  <c r="H34" i="1"/>
</calcChain>
</file>

<file path=xl/comments1.xml><?xml version="1.0" encoding="utf-8"?>
<comments xmlns="http://schemas.openxmlformats.org/spreadsheetml/2006/main">
  <authors>
    <author>Geber</author>
  </authors>
  <commentList>
    <comment ref="B19" authorId="0">
      <text>
        <r>
          <rPr>
            <b/>
            <sz val="9"/>
            <color indexed="81"/>
            <rFont val="Tahoma"/>
            <charset val="1"/>
          </rPr>
          <t>Geber:</t>
        </r>
        <r>
          <rPr>
            <sz val="9"/>
            <color indexed="81"/>
            <rFont val="Tahoma"/>
            <charset val="1"/>
          </rPr>
          <t xml:space="preserve">
consideramos 3 porque uma partida tava ganha quando deu pau (colher de chá sem prejudicar os outros)</t>
        </r>
      </text>
    </comment>
  </commentList>
</comments>
</file>

<file path=xl/sharedStrings.xml><?xml version="1.0" encoding="utf-8"?>
<sst xmlns="http://schemas.openxmlformats.org/spreadsheetml/2006/main" count="162" uniqueCount="84">
  <si>
    <t>IF 703  - Agentes Autonomos - 2012-1</t>
  </si>
  <si>
    <t>Aluno</t>
  </si>
  <si>
    <t>Equipe</t>
  </si>
  <si>
    <t>Prova</t>
  </si>
  <si>
    <t>Seminário</t>
  </si>
  <si>
    <t>Projeto</t>
  </si>
  <si>
    <t>Airton Sampaio de Sobral</t>
  </si>
  <si>
    <t>Denyson José Silva e Messias</t>
  </si>
  <si>
    <t>Glauco Roberto Pires dos Santos</t>
  </si>
  <si>
    <t>Gabriel Avelar Falcone de Melo</t>
  </si>
  <si>
    <t>Alan Gomes Alvino</t>
  </si>
  <si>
    <t>Thales Alex Tenório de Albuquerque</t>
  </si>
  <si>
    <t>André de Souza Ferraz</t>
  </si>
  <si>
    <t>Mailson Daniel Lira Menezes</t>
  </si>
  <si>
    <t>Lucas de Queiroz Lins Martins</t>
  </si>
  <si>
    <t>Alcoólatras Autônomos</t>
  </si>
  <si>
    <t>Alberto Rodrigues Costa Júnior</t>
  </si>
  <si>
    <t>Antonio Vildes Barbosa</t>
  </si>
  <si>
    <t>Carlos Eduardo Martins Barbosa</t>
  </si>
  <si>
    <t>Cristiano Cerqueira da Veiga Pessoa Filho</t>
  </si>
  <si>
    <t>Eduardo Bastos Rocha</t>
  </si>
  <si>
    <t>Hugo Leonardo da Silva Araújo</t>
  </si>
  <si>
    <t>Israel Batista Freitas da Silva</t>
  </si>
  <si>
    <t>Márcio Barbosa de Oliveira Filho</t>
  </si>
  <si>
    <t>Marcos Vinícios da Silva Machado</t>
  </si>
  <si>
    <t>Paulo Eduardo do Nascimento Carvalho</t>
  </si>
  <si>
    <t>Sparta</t>
  </si>
  <si>
    <t>Luiz Carlos dos Santos filho</t>
  </si>
  <si>
    <t>Luis Felipe Prado D'Andrada</t>
  </si>
  <si>
    <t>Henrique Figueiroa Lacerda</t>
  </si>
  <si>
    <t>Pedro Henrique Atanásio e Silva</t>
  </si>
  <si>
    <t>Rafael Isaías Rodrigues Coelho</t>
  </si>
  <si>
    <t>Caio Fernandes Araújo</t>
  </si>
  <si>
    <t>Pedro Rodolfo da Silva Gonçalves</t>
  </si>
  <si>
    <t>Arthur de Lima Padilha</t>
  </si>
  <si>
    <t>Victor Oliveira Antonino</t>
  </si>
  <si>
    <t>SitNCry</t>
  </si>
  <si>
    <t>Débora Cristina Gonçalves Correia</t>
  </si>
  <si>
    <t>Aline Élida D'Oleron Vasconcelos</t>
  </si>
  <si>
    <t>Angelo da Silva Brito</t>
  </si>
  <si>
    <t>José Victor de Macedo Araújo</t>
  </si>
  <si>
    <t>Arthur Felipe de Andrade Ferraz</t>
  </si>
  <si>
    <t>Filipe Pinheiro dos Santos Cantarelli</t>
  </si>
  <si>
    <t>Camila Ascendina Nunes</t>
  </si>
  <si>
    <t>Ivson Diniz dos Santos</t>
  </si>
  <si>
    <t>Lamberto Augusto de Oliveira Neto</t>
  </si>
  <si>
    <t>Marcelo Macedo Alves</t>
  </si>
  <si>
    <t>Lino Alves de Oliveira Jr.</t>
  </si>
  <si>
    <t>Walber Nunes do Amaral</t>
  </si>
  <si>
    <t>Equipe X</t>
  </si>
  <si>
    <t>André Fernando Amancio Pimentel</t>
  </si>
  <si>
    <t>Arthur Lima Cirino</t>
  </si>
  <si>
    <t>Cleivson Siqueira de Arruda</t>
  </si>
  <si>
    <t>Diogo Torres de Melo Medeiros</t>
  </si>
  <si>
    <t>Paulo de Barros e Silva Filho</t>
  </si>
  <si>
    <t>Romero Teixeira Gonçalves</t>
  </si>
  <si>
    <t>Thais Mota dos Santos</t>
  </si>
  <si>
    <t>MiniBurgers</t>
  </si>
  <si>
    <t>3 pontos</t>
  </si>
  <si>
    <t>miniburgers</t>
  </si>
  <si>
    <t>sparta</t>
  </si>
  <si>
    <t>alcoolatras</t>
  </si>
  <si>
    <t>EquipeX</t>
  </si>
  <si>
    <t>campeão na final</t>
  </si>
  <si>
    <t>debriefing</t>
  </si>
  <si>
    <t>relatorio</t>
  </si>
  <si>
    <t>Debriefing</t>
  </si>
  <si>
    <t>Relatorio</t>
  </si>
  <si>
    <t>total</t>
  </si>
  <si>
    <t>pesos</t>
  </si>
  <si>
    <t>compet</t>
  </si>
  <si>
    <r>
      <t>aval 360</t>
    </r>
    <r>
      <rPr>
        <vertAlign val="superscript"/>
        <sz val="12"/>
        <color theme="1"/>
        <rFont val="Calibri"/>
        <family val="2"/>
        <scheme val="minor"/>
      </rPr>
      <t>o</t>
    </r>
  </si>
  <si>
    <t>Projeto final</t>
  </si>
  <si>
    <t>PESOS</t>
  </si>
  <si>
    <t>Nota</t>
  </si>
  <si>
    <t>nota game 2</t>
  </si>
  <si>
    <t>nota game 1</t>
  </si>
  <si>
    <t>nota games</t>
  </si>
  <si>
    <t>game 1</t>
  </si>
  <si>
    <t>game 2</t>
  </si>
  <si>
    <t>vitorias</t>
  </si>
  <si>
    <t xml:space="preserve">% 3 pontos </t>
  </si>
  <si>
    <t>campeão game 1</t>
  </si>
  <si>
    <t>Luís Pedro de Medeiros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</si>
</sst>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6" fillId="2" borderId="0" xfId="0" applyFont="1" applyFill="1"/>
    <xf numFmtId="0" fontId="6" fillId="2" borderId="5" xfId="0" applyFont="1" applyFill="1" applyBorder="1"/>
    <xf numFmtId="0" fontId="0" fillId="2" borderId="2" xfId="0" applyFill="1" applyBorder="1"/>
    <xf numFmtId="0" fontId="0" fillId="0" borderId="0" xfId="0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right"/>
    </xf>
    <xf numFmtId="164" fontId="0" fillId="0" borderId="0" xfId="0" applyNumberFormat="1"/>
    <xf numFmtId="0" fontId="0" fillId="0" borderId="8" xfId="0" applyBorder="1"/>
    <xf numFmtId="0" fontId="0" fillId="0" borderId="9" xfId="0" applyBorder="1"/>
    <xf numFmtId="0" fontId="0" fillId="3" borderId="8" xfId="0" applyFill="1" applyBorder="1"/>
    <xf numFmtId="0" fontId="0" fillId="3" borderId="1" xfId="0" applyFill="1" applyBorder="1"/>
    <xf numFmtId="2" fontId="0" fillId="0" borderId="0" xfId="0" applyNumberFormat="1"/>
    <xf numFmtId="0" fontId="0" fillId="0" borderId="0" xfId="0" applyBorder="1"/>
    <xf numFmtId="0" fontId="6" fillId="2" borderId="2" xfId="0" applyFont="1" applyFill="1" applyBorder="1"/>
    <xf numFmtId="0" fontId="0" fillId="3" borderId="12" xfId="0" applyFill="1" applyBorder="1"/>
    <xf numFmtId="0" fontId="0" fillId="3" borderId="13" xfId="0" applyFill="1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4" borderId="0" xfId="0" applyFill="1"/>
    <xf numFmtId="0" fontId="0" fillId="0" borderId="8" xfId="0" applyFill="1" applyBorder="1"/>
    <xf numFmtId="164" fontId="0" fillId="0" borderId="8" xfId="0" applyNumberFormat="1" applyBorder="1"/>
    <xf numFmtId="164" fontId="0" fillId="0" borderId="15" xfId="0" applyNumberFormat="1" applyBorder="1"/>
    <xf numFmtId="164" fontId="0" fillId="0" borderId="10" xfId="0" applyNumberFormat="1" applyBorder="1"/>
    <xf numFmtId="164" fontId="0" fillId="0" borderId="11" xfId="0" applyNumberForma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theme="9" tint="-0.24994659260841701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51" workbookViewId="0">
      <selection activeCell="E65" sqref="E65"/>
    </sheetView>
  </sheetViews>
  <sheetFormatPr baseColWidth="10" defaultColWidth="11" defaultRowHeight="15" x14ac:dyDescent="0"/>
  <cols>
    <col min="1" max="1" width="48.1640625" customWidth="1"/>
    <col min="2" max="2" width="28.5" customWidth="1"/>
  </cols>
  <sheetData>
    <row r="1" spans="1:8" ht="23">
      <c r="C1" s="1" t="s">
        <v>0</v>
      </c>
    </row>
    <row r="2" spans="1:8">
      <c r="F2" s="11"/>
      <c r="G2" s="11"/>
    </row>
    <row r="3" spans="1:8" ht="16">
      <c r="A3" t="s">
        <v>1</v>
      </c>
      <c r="B3" t="s">
        <v>2</v>
      </c>
      <c r="C3" s="3" t="s">
        <v>3</v>
      </c>
      <c r="D3" s="3" t="s">
        <v>4</v>
      </c>
      <c r="E3" s="3" t="s">
        <v>5</v>
      </c>
      <c r="F3" s="3" t="s">
        <v>71</v>
      </c>
      <c r="G3" s="3" t="s">
        <v>72</v>
      </c>
      <c r="H3" s="3" t="s">
        <v>74</v>
      </c>
    </row>
    <row r="4" spans="1:8">
      <c r="A4" t="s">
        <v>6</v>
      </c>
      <c r="B4" t="s">
        <v>15</v>
      </c>
      <c r="C4" s="2">
        <v>10</v>
      </c>
      <c r="D4">
        <v>9</v>
      </c>
      <c r="E4">
        <f>Competicao!$E$4</f>
        <v>9.1524999999999999</v>
      </c>
      <c r="F4">
        <v>9.77</v>
      </c>
      <c r="G4" s="20">
        <f>E4+(F4-$F$13)</f>
        <v>9.4824999999999999</v>
      </c>
      <c r="H4" s="15">
        <f>(C4*$C$63+D4*$D$63+G4*$E$63)/10</f>
        <v>9.6171249999999997</v>
      </c>
    </row>
    <row r="5" spans="1:8">
      <c r="A5" t="s">
        <v>10</v>
      </c>
      <c r="B5" t="s">
        <v>15</v>
      </c>
      <c r="C5" s="2">
        <v>8</v>
      </c>
      <c r="D5">
        <v>9</v>
      </c>
      <c r="E5">
        <f>Competicao!$E$4</f>
        <v>9.1524999999999999</v>
      </c>
      <c r="F5">
        <v>9.56</v>
      </c>
      <c r="G5" s="20">
        <f t="shared" ref="G5:G12" si="0">E5+(F5-$F$13)</f>
        <v>9.2725000000000009</v>
      </c>
      <c r="H5" s="15">
        <f t="shared" ref="H5:H12" si="1">(C5*$C$63+D5*$D$63+G5*$E$63)/10</f>
        <v>8.7226250000000007</v>
      </c>
    </row>
    <row r="6" spans="1:8">
      <c r="A6" t="s">
        <v>12</v>
      </c>
      <c r="B6" t="s">
        <v>15</v>
      </c>
      <c r="C6" s="2">
        <v>8.5</v>
      </c>
      <c r="D6">
        <v>9</v>
      </c>
      <c r="E6">
        <f>Competicao!$E$4</f>
        <v>9.1524999999999999</v>
      </c>
      <c r="F6">
        <v>8.91</v>
      </c>
      <c r="G6" s="20">
        <f t="shared" si="0"/>
        <v>8.6225000000000005</v>
      </c>
      <c r="H6" s="15">
        <f t="shared" si="1"/>
        <v>8.6301250000000014</v>
      </c>
    </row>
    <row r="7" spans="1:8">
      <c r="A7" t="s">
        <v>7</v>
      </c>
      <c r="B7" t="s">
        <v>15</v>
      </c>
      <c r="C7" s="2">
        <v>10</v>
      </c>
      <c r="D7">
        <v>9</v>
      </c>
      <c r="E7">
        <f>Competicao!$E$4</f>
        <v>9.1524999999999999</v>
      </c>
      <c r="F7">
        <v>9.0500000000000007</v>
      </c>
      <c r="G7" s="20">
        <f t="shared" si="0"/>
        <v>8.7625000000000011</v>
      </c>
      <c r="H7" s="15">
        <f t="shared" si="1"/>
        <v>9.2931249999999999</v>
      </c>
    </row>
    <row r="8" spans="1:8">
      <c r="A8" t="s">
        <v>8</v>
      </c>
      <c r="B8" t="s">
        <v>15</v>
      </c>
      <c r="C8" s="2">
        <v>8</v>
      </c>
      <c r="D8">
        <v>9</v>
      </c>
      <c r="E8">
        <f>Competicao!$E$4</f>
        <v>9.1524999999999999</v>
      </c>
      <c r="F8">
        <v>9.5399999999999991</v>
      </c>
      <c r="G8" s="20">
        <f t="shared" si="0"/>
        <v>9.2524999999999995</v>
      </c>
      <c r="H8" s="15">
        <f t="shared" si="1"/>
        <v>8.7136249999999986</v>
      </c>
    </row>
    <row r="9" spans="1:8">
      <c r="A9" t="s">
        <v>9</v>
      </c>
      <c r="B9" t="s">
        <v>15</v>
      </c>
      <c r="C9" s="2">
        <v>9</v>
      </c>
      <c r="D9">
        <v>9</v>
      </c>
      <c r="E9">
        <f>Competicao!$E$4</f>
        <v>9.1524999999999999</v>
      </c>
      <c r="F9">
        <v>9.7200000000000006</v>
      </c>
      <c r="G9" s="20">
        <f t="shared" si="0"/>
        <v>9.432500000000001</v>
      </c>
      <c r="H9" s="15">
        <f t="shared" si="1"/>
        <v>9.1946250000000003</v>
      </c>
    </row>
    <row r="10" spans="1:8">
      <c r="A10" t="s">
        <v>14</v>
      </c>
      <c r="B10" t="s">
        <v>15</v>
      </c>
      <c r="C10" s="2">
        <v>9</v>
      </c>
      <c r="D10">
        <v>9</v>
      </c>
      <c r="E10">
        <f>Competicao!$E$4</f>
        <v>9.1524999999999999</v>
      </c>
      <c r="F10">
        <v>9.6999999999999993</v>
      </c>
      <c r="G10" s="20">
        <f t="shared" si="0"/>
        <v>9.4124999999999996</v>
      </c>
      <c r="H10" s="15">
        <f t="shared" si="1"/>
        <v>9.1856249999999982</v>
      </c>
    </row>
    <row r="11" spans="1:8">
      <c r="A11" t="s">
        <v>13</v>
      </c>
      <c r="B11" t="s">
        <v>15</v>
      </c>
      <c r="C11" s="2">
        <v>8</v>
      </c>
      <c r="D11">
        <v>9</v>
      </c>
      <c r="E11">
        <f>Competicao!$E$4</f>
        <v>9.1524999999999999</v>
      </c>
      <c r="F11">
        <v>9.08</v>
      </c>
      <c r="G11" s="20">
        <f t="shared" si="0"/>
        <v>8.7925000000000004</v>
      </c>
      <c r="H11" s="15">
        <f t="shared" si="1"/>
        <v>8.5066249999999997</v>
      </c>
    </row>
    <row r="12" spans="1:8">
      <c r="A12" t="s">
        <v>11</v>
      </c>
      <c r="B12" t="s">
        <v>15</v>
      </c>
      <c r="C12" s="2">
        <v>8</v>
      </c>
      <c r="D12">
        <v>9</v>
      </c>
      <c r="E12">
        <f>Competicao!$E$4</f>
        <v>9.1524999999999999</v>
      </c>
      <c r="F12">
        <v>9.6300000000000008</v>
      </c>
      <c r="G12" s="20">
        <f t="shared" si="0"/>
        <v>9.3425000000000011</v>
      </c>
      <c r="H12" s="15">
        <f t="shared" si="1"/>
        <v>8.7541250000000002</v>
      </c>
    </row>
    <row r="13" spans="1:8">
      <c r="F13">
        <f>AVERAGE(F4:F12)</f>
        <v>9.44</v>
      </c>
      <c r="G13" s="20"/>
      <c r="H13" s="15"/>
    </row>
    <row r="14" spans="1:8">
      <c r="G14" s="20"/>
      <c r="H14" s="15"/>
    </row>
    <row r="15" spans="1:8">
      <c r="A15" t="s">
        <v>16</v>
      </c>
      <c r="B15" t="s">
        <v>26</v>
      </c>
      <c r="C15">
        <v>9</v>
      </c>
      <c r="D15">
        <v>9.5</v>
      </c>
      <c r="E15">
        <f>Competicao!$E$3</f>
        <v>10</v>
      </c>
      <c r="F15">
        <v>10</v>
      </c>
      <c r="G15" s="20">
        <f t="shared" ref="G15:G24" si="2">E15+(F15-$F$25)</f>
        <v>10.419999999999998</v>
      </c>
      <c r="H15" s="15">
        <f>(C15*$C$63+D15*$D$63+G15*$E$63)/10</f>
        <v>9.7139999999999986</v>
      </c>
    </row>
    <row r="16" spans="1:8">
      <c r="A16" t="s">
        <v>17</v>
      </c>
      <c r="B16" t="s">
        <v>26</v>
      </c>
      <c r="C16">
        <v>5</v>
      </c>
      <c r="D16">
        <v>9.5</v>
      </c>
      <c r="E16">
        <f>Competicao!$E$3</f>
        <v>10</v>
      </c>
      <c r="F16">
        <v>8.3000000000000007</v>
      </c>
      <c r="G16" s="20">
        <f t="shared" si="2"/>
        <v>8.7199999999999989</v>
      </c>
      <c r="H16" s="15">
        <f t="shared" ref="H16:H23" si="3">(C16*$C$63+D16*$D$63+G16*$E$63)/10</f>
        <v>7.3489999999999993</v>
      </c>
    </row>
    <row r="17" spans="1:8">
      <c r="A17" t="s">
        <v>18</v>
      </c>
      <c r="B17" t="s">
        <v>26</v>
      </c>
      <c r="C17">
        <v>10</v>
      </c>
      <c r="D17">
        <v>9.5</v>
      </c>
      <c r="E17">
        <f>Competicao!$E$3</f>
        <v>10</v>
      </c>
      <c r="F17">
        <v>10</v>
      </c>
      <c r="G17" s="20">
        <f t="shared" si="2"/>
        <v>10.419999999999998</v>
      </c>
      <c r="H17" s="15">
        <v>10</v>
      </c>
    </row>
    <row r="18" spans="1:8">
      <c r="A18" t="s">
        <v>19</v>
      </c>
      <c r="B18" t="s">
        <v>26</v>
      </c>
      <c r="C18">
        <v>8.1999999999999993</v>
      </c>
      <c r="D18">
        <v>9.5</v>
      </c>
      <c r="E18">
        <f>Competicao!$E$3</f>
        <v>10</v>
      </c>
      <c r="F18">
        <v>9.4</v>
      </c>
      <c r="G18" s="20">
        <f t="shared" si="2"/>
        <v>9.8199999999999985</v>
      </c>
      <c r="H18" s="15">
        <f t="shared" si="3"/>
        <v>9.1239999999999988</v>
      </c>
    </row>
    <row r="19" spans="1:8">
      <c r="A19" t="s">
        <v>20</v>
      </c>
      <c r="B19" t="s">
        <v>26</v>
      </c>
      <c r="C19">
        <v>8.1999999999999993</v>
      </c>
      <c r="D19">
        <v>9.5</v>
      </c>
      <c r="E19">
        <f>Competicao!$E$3</f>
        <v>10</v>
      </c>
      <c r="F19">
        <v>9.6</v>
      </c>
      <c r="G19" s="20">
        <f t="shared" si="2"/>
        <v>10.019999999999998</v>
      </c>
      <c r="H19" s="15">
        <f t="shared" si="3"/>
        <v>9.2139999999999986</v>
      </c>
    </row>
    <row r="20" spans="1:8">
      <c r="A20" t="s">
        <v>21</v>
      </c>
      <c r="B20" t="s">
        <v>26</v>
      </c>
      <c r="C20">
        <v>8</v>
      </c>
      <c r="D20">
        <v>9.5</v>
      </c>
      <c r="E20">
        <f>Competicao!$E$3</f>
        <v>10</v>
      </c>
      <c r="F20">
        <v>9.5</v>
      </c>
      <c r="G20" s="20">
        <f t="shared" si="2"/>
        <v>9.9199999999999982</v>
      </c>
      <c r="H20" s="15">
        <f t="shared" si="3"/>
        <v>9.0889999999999986</v>
      </c>
    </row>
    <row r="21" spans="1:8">
      <c r="A21" t="s">
        <v>22</v>
      </c>
      <c r="B21" t="s">
        <v>26</v>
      </c>
      <c r="C21">
        <v>9.5</v>
      </c>
      <c r="D21">
        <v>9.5</v>
      </c>
      <c r="E21">
        <f>Competicao!$E$3</f>
        <v>10</v>
      </c>
      <c r="F21">
        <v>10</v>
      </c>
      <c r="G21" s="20">
        <f t="shared" si="2"/>
        <v>10.419999999999998</v>
      </c>
      <c r="H21" s="15">
        <f t="shared" si="3"/>
        <v>9.9139999999999979</v>
      </c>
    </row>
    <row r="22" spans="1:8">
      <c r="A22" t="s">
        <v>23</v>
      </c>
      <c r="B22" t="s">
        <v>26</v>
      </c>
      <c r="C22">
        <v>8.1999999999999993</v>
      </c>
      <c r="D22">
        <v>9.5</v>
      </c>
      <c r="E22">
        <f>Competicao!$E$3</f>
        <v>10</v>
      </c>
      <c r="F22">
        <v>9.6999999999999993</v>
      </c>
      <c r="G22" s="20">
        <f t="shared" si="2"/>
        <v>10.119999999999997</v>
      </c>
      <c r="H22" s="15">
        <f t="shared" si="3"/>
        <v>9.2589999999999986</v>
      </c>
    </row>
    <row r="23" spans="1:8">
      <c r="A23" t="s">
        <v>24</v>
      </c>
      <c r="B23" t="s">
        <v>26</v>
      </c>
      <c r="C23">
        <v>8.1999999999999993</v>
      </c>
      <c r="D23">
        <v>9.5</v>
      </c>
      <c r="E23">
        <f>Competicao!$E$3</f>
        <v>10</v>
      </c>
      <c r="F23">
        <v>9.4</v>
      </c>
      <c r="G23" s="20">
        <f t="shared" si="2"/>
        <v>9.8199999999999985</v>
      </c>
      <c r="H23" s="15">
        <f t="shared" si="3"/>
        <v>9.1239999999999988</v>
      </c>
    </row>
    <row r="24" spans="1:8">
      <c r="A24" t="s">
        <v>25</v>
      </c>
      <c r="B24" t="s">
        <v>26</v>
      </c>
      <c r="C24">
        <v>10</v>
      </c>
      <c r="D24">
        <v>9.5</v>
      </c>
      <c r="E24">
        <f>Competicao!$E$3</f>
        <v>10</v>
      </c>
      <c r="F24">
        <v>9.9</v>
      </c>
      <c r="G24" s="20">
        <f t="shared" si="2"/>
        <v>10.319999999999999</v>
      </c>
      <c r="H24" s="15">
        <v>10</v>
      </c>
    </row>
    <row r="25" spans="1:8">
      <c r="F25">
        <f>AVERAGE(F15:F24)</f>
        <v>9.5800000000000018</v>
      </c>
      <c r="G25" s="20"/>
      <c r="H25" s="15"/>
    </row>
    <row r="26" spans="1:8">
      <c r="G26" s="20"/>
      <c r="H26" s="15"/>
    </row>
    <row r="27" spans="1:8">
      <c r="A27" t="s">
        <v>34</v>
      </c>
      <c r="B27" t="s">
        <v>36</v>
      </c>
      <c r="C27" s="2">
        <v>9</v>
      </c>
      <c r="D27">
        <v>8.5</v>
      </c>
      <c r="E27">
        <f>Competicao!$E$5</f>
        <v>8.5050000000000008</v>
      </c>
      <c r="F27">
        <v>10</v>
      </c>
      <c r="G27" s="20">
        <f>E27+(F27-$F$37)</f>
        <v>8.9050000000000011</v>
      </c>
      <c r="H27" s="15">
        <f t="shared" ref="H27:H36" si="4">(C27*$C$63+D27*$D$63+G27*$E$63)/10</f>
        <v>8.8822500000000009</v>
      </c>
    </row>
    <row r="28" spans="1:8">
      <c r="A28" t="s">
        <v>32</v>
      </c>
      <c r="B28" t="s">
        <v>36</v>
      </c>
      <c r="C28" s="2">
        <v>8.5</v>
      </c>
      <c r="D28">
        <v>8.5</v>
      </c>
      <c r="E28">
        <f>Competicao!$E$5</f>
        <v>8.5050000000000008</v>
      </c>
      <c r="F28">
        <v>10</v>
      </c>
      <c r="G28" s="20">
        <f t="shared" ref="G28:G36" si="5">E28+(F28-$F$37)</f>
        <v>8.9050000000000011</v>
      </c>
      <c r="H28" s="15">
        <f t="shared" si="4"/>
        <v>8.6822499999999998</v>
      </c>
    </row>
    <row r="29" spans="1:8">
      <c r="A29" t="s">
        <v>29</v>
      </c>
      <c r="B29" t="s">
        <v>36</v>
      </c>
      <c r="C29" s="2">
        <v>9</v>
      </c>
      <c r="D29">
        <v>8.5</v>
      </c>
      <c r="E29">
        <f>Competicao!$E$5</f>
        <v>8.5050000000000008</v>
      </c>
      <c r="F29">
        <v>9.5</v>
      </c>
      <c r="G29" s="20">
        <f t="shared" si="5"/>
        <v>8.4050000000000011</v>
      </c>
      <c r="H29" s="15">
        <f t="shared" si="4"/>
        <v>8.6572500000000012</v>
      </c>
    </row>
    <row r="30" spans="1:8">
      <c r="A30" t="s">
        <v>27</v>
      </c>
      <c r="B30" t="s">
        <v>36</v>
      </c>
      <c r="C30" s="2">
        <v>8.5</v>
      </c>
      <c r="D30">
        <v>8.5</v>
      </c>
      <c r="E30">
        <f>Competicao!$E$5</f>
        <v>8.5050000000000008</v>
      </c>
      <c r="F30">
        <v>9.5</v>
      </c>
      <c r="G30" s="20">
        <f t="shared" si="5"/>
        <v>8.4050000000000011</v>
      </c>
      <c r="H30" s="15">
        <f t="shared" si="4"/>
        <v>8.4572500000000002</v>
      </c>
    </row>
    <row r="31" spans="1:8">
      <c r="A31" t="s">
        <v>28</v>
      </c>
      <c r="B31" t="s">
        <v>36</v>
      </c>
      <c r="C31" s="2">
        <v>6</v>
      </c>
      <c r="D31">
        <v>8.5</v>
      </c>
      <c r="E31">
        <f>Competicao!$E$5</f>
        <v>8.5050000000000008</v>
      </c>
      <c r="F31">
        <v>9</v>
      </c>
      <c r="G31" s="20">
        <f t="shared" si="5"/>
        <v>7.9050000000000011</v>
      </c>
      <c r="H31" s="15">
        <f t="shared" si="4"/>
        <v>7.2322500000000005</v>
      </c>
    </row>
    <row r="32" spans="1:8">
      <c r="A32" t="s">
        <v>83</v>
      </c>
      <c r="B32" t="s">
        <v>36</v>
      </c>
      <c r="C32" s="2">
        <v>8.5</v>
      </c>
      <c r="D32">
        <v>8.5</v>
      </c>
      <c r="E32">
        <f>Competicao!$E$5</f>
        <v>8.5050000000000008</v>
      </c>
      <c r="F32">
        <v>9</v>
      </c>
      <c r="G32" s="20">
        <f t="shared" si="5"/>
        <v>7.9050000000000011</v>
      </c>
      <c r="H32" s="15">
        <f t="shared" si="4"/>
        <v>8.2322500000000005</v>
      </c>
    </row>
    <row r="33" spans="1:8">
      <c r="A33" t="s">
        <v>30</v>
      </c>
      <c r="B33" t="s">
        <v>36</v>
      </c>
      <c r="C33" s="2">
        <v>10</v>
      </c>
      <c r="D33">
        <v>8.5</v>
      </c>
      <c r="E33">
        <f>Competicao!$E$5</f>
        <v>8.5050000000000008</v>
      </c>
      <c r="F33">
        <v>10</v>
      </c>
      <c r="G33" s="20">
        <f t="shared" si="5"/>
        <v>8.9050000000000011</v>
      </c>
      <c r="H33" s="15">
        <f t="shared" si="4"/>
        <v>9.2822500000000012</v>
      </c>
    </row>
    <row r="34" spans="1:8">
      <c r="A34" t="s">
        <v>33</v>
      </c>
      <c r="B34" t="s">
        <v>36</v>
      </c>
      <c r="C34" s="2">
        <v>9</v>
      </c>
      <c r="D34">
        <v>8.5</v>
      </c>
      <c r="E34">
        <f>Competicao!$E$5</f>
        <v>8.5050000000000008</v>
      </c>
      <c r="F34">
        <v>10</v>
      </c>
      <c r="G34" s="20">
        <f t="shared" si="5"/>
        <v>8.9050000000000011</v>
      </c>
      <c r="H34" s="15">
        <f t="shared" si="4"/>
        <v>8.8822500000000009</v>
      </c>
    </row>
    <row r="35" spans="1:8">
      <c r="A35" t="s">
        <v>31</v>
      </c>
      <c r="B35" t="s">
        <v>36</v>
      </c>
      <c r="C35" s="2">
        <v>8.5</v>
      </c>
      <c r="D35">
        <v>8.5</v>
      </c>
      <c r="E35">
        <f>Competicao!$E$5</f>
        <v>8.5050000000000008</v>
      </c>
      <c r="F35">
        <v>9.5</v>
      </c>
      <c r="G35" s="20">
        <f t="shared" si="5"/>
        <v>8.4050000000000011</v>
      </c>
      <c r="H35" s="15">
        <f t="shared" si="4"/>
        <v>8.4572500000000002</v>
      </c>
    </row>
    <row r="36" spans="1:8">
      <c r="A36" t="s">
        <v>35</v>
      </c>
      <c r="B36" t="s">
        <v>36</v>
      </c>
      <c r="C36" s="2">
        <v>9</v>
      </c>
      <c r="D36">
        <v>8.5</v>
      </c>
      <c r="E36">
        <f>Competicao!$E$5</f>
        <v>8.5050000000000008</v>
      </c>
      <c r="F36">
        <v>9.5</v>
      </c>
      <c r="G36" s="20">
        <f t="shared" si="5"/>
        <v>8.4050000000000011</v>
      </c>
      <c r="H36" s="15">
        <f t="shared" si="4"/>
        <v>8.6572500000000012</v>
      </c>
    </row>
    <row r="37" spans="1:8">
      <c r="C37" s="2"/>
      <c r="F37">
        <f>AVERAGE(F27:F36)</f>
        <v>9.6</v>
      </c>
      <c r="G37" s="20"/>
      <c r="H37" s="15"/>
    </row>
    <row r="38" spans="1:8">
      <c r="G38" s="20"/>
      <c r="H38" s="15"/>
    </row>
    <row r="39" spans="1:8">
      <c r="A39" t="s">
        <v>38</v>
      </c>
      <c r="B39" t="s">
        <v>49</v>
      </c>
      <c r="C39">
        <v>7.5</v>
      </c>
      <c r="D39">
        <v>8</v>
      </c>
      <c r="E39">
        <f>Competicao!$E$6</f>
        <v>9.0374999999999996</v>
      </c>
      <c r="F39">
        <v>10</v>
      </c>
      <c r="G39" s="20">
        <f>E39+(F39-$F$51)</f>
        <v>9.0374999999999996</v>
      </c>
      <c r="H39" s="15">
        <f t="shared" ref="H39:H50" si="6">(C39*$C$63+D39*$D$63+G39*$E$63)/10</f>
        <v>8.2668749999999989</v>
      </c>
    </row>
    <row r="40" spans="1:8">
      <c r="A40" t="s">
        <v>39</v>
      </c>
      <c r="B40" t="s">
        <v>49</v>
      </c>
      <c r="C40">
        <v>7.5</v>
      </c>
      <c r="D40">
        <v>8</v>
      </c>
      <c r="E40">
        <f>Competicao!$E$6</f>
        <v>9.0374999999999996</v>
      </c>
      <c r="F40">
        <v>10</v>
      </c>
      <c r="G40" s="20">
        <f t="shared" ref="G40:G50" si="7">E40+(F40-$F$51)</f>
        <v>9.0374999999999996</v>
      </c>
      <c r="H40" s="15">
        <f t="shared" si="6"/>
        <v>8.2668749999999989</v>
      </c>
    </row>
    <row r="41" spans="1:8">
      <c r="A41" t="s">
        <v>41</v>
      </c>
      <c r="B41" t="s">
        <v>49</v>
      </c>
      <c r="C41" s="29"/>
      <c r="D41">
        <v>8</v>
      </c>
      <c r="E41">
        <f>Competicao!$E$6</f>
        <v>9.0374999999999996</v>
      </c>
      <c r="F41">
        <v>10</v>
      </c>
      <c r="G41" s="20">
        <f t="shared" si="7"/>
        <v>9.0374999999999996</v>
      </c>
      <c r="H41" s="15">
        <f t="shared" si="6"/>
        <v>5.2668749999999998</v>
      </c>
    </row>
    <row r="42" spans="1:8">
      <c r="A42" t="s">
        <v>43</v>
      </c>
      <c r="B42" t="s">
        <v>49</v>
      </c>
      <c r="C42">
        <v>9.5</v>
      </c>
      <c r="D42">
        <v>8</v>
      </c>
      <c r="E42">
        <f>Competicao!$E$6</f>
        <v>9.0374999999999996</v>
      </c>
      <c r="F42">
        <v>10</v>
      </c>
      <c r="G42" s="20">
        <f t="shared" si="7"/>
        <v>9.0374999999999996</v>
      </c>
      <c r="H42" s="15">
        <f t="shared" si="6"/>
        <v>9.0668749999999996</v>
      </c>
    </row>
    <row r="43" spans="1:8">
      <c r="A43" t="s">
        <v>37</v>
      </c>
      <c r="B43" t="s">
        <v>49</v>
      </c>
      <c r="C43">
        <v>10</v>
      </c>
      <c r="D43">
        <v>8</v>
      </c>
      <c r="E43">
        <f>Competicao!$E$6</f>
        <v>9.0374999999999996</v>
      </c>
      <c r="F43">
        <v>10</v>
      </c>
      <c r="G43" s="20">
        <f t="shared" si="7"/>
        <v>9.0374999999999996</v>
      </c>
      <c r="H43" s="15">
        <f t="shared" si="6"/>
        <v>9.2668749999999989</v>
      </c>
    </row>
    <row r="44" spans="1:8">
      <c r="A44" t="s">
        <v>42</v>
      </c>
      <c r="B44" t="s">
        <v>49</v>
      </c>
      <c r="C44">
        <v>8</v>
      </c>
      <c r="D44">
        <v>8</v>
      </c>
      <c r="E44">
        <f>Competicao!$E$6</f>
        <v>9.0374999999999996</v>
      </c>
      <c r="F44">
        <v>10</v>
      </c>
      <c r="G44" s="20">
        <f t="shared" si="7"/>
        <v>9.0374999999999996</v>
      </c>
      <c r="H44" s="15">
        <f t="shared" si="6"/>
        <v>8.4668749999999982</v>
      </c>
    </row>
    <row r="45" spans="1:8">
      <c r="A45" t="s">
        <v>44</v>
      </c>
      <c r="B45" t="s">
        <v>49</v>
      </c>
      <c r="C45">
        <v>7.5</v>
      </c>
      <c r="D45">
        <v>8</v>
      </c>
      <c r="E45">
        <f>Competicao!$E$6</f>
        <v>9.0374999999999996</v>
      </c>
      <c r="F45">
        <v>10</v>
      </c>
      <c r="G45" s="20">
        <f t="shared" si="7"/>
        <v>9.0374999999999996</v>
      </c>
      <c r="H45" s="15">
        <f t="shared" si="6"/>
        <v>8.2668749999999989</v>
      </c>
    </row>
    <row r="46" spans="1:8">
      <c r="A46" t="s">
        <v>40</v>
      </c>
      <c r="B46" t="s">
        <v>49</v>
      </c>
      <c r="C46">
        <v>6.5</v>
      </c>
      <c r="D46">
        <v>8</v>
      </c>
      <c r="E46">
        <f>Competicao!$E$6</f>
        <v>9.0374999999999996</v>
      </c>
      <c r="F46">
        <v>10</v>
      </c>
      <c r="G46" s="20">
        <f t="shared" si="7"/>
        <v>9.0374999999999996</v>
      </c>
      <c r="H46" s="15">
        <f t="shared" si="6"/>
        <v>7.8668749999999985</v>
      </c>
    </row>
    <row r="47" spans="1:8">
      <c r="A47" t="s">
        <v>45</v>
      </c>
      <c r="B47" t="s">
        <v>49</v>
      </c>
      <c r="C47">
        <v>10</v>
      </c>
      <c r="D47">
        <v>8</v>
      </c>
      <c r="E47">
        <f>Competicao!$E$6</f>
        <v>9.0374999999999996</v>
      </c>
      <c r="F47">
        <v>10</v>
      </c>
      <c r="G47" s="20">
        <f t="shared" si="7"/>
        <v>9.0374999999999996</v>
      </c>
      <c r="H47" s="15">
        <f t="shared" si="6"/>
        <v>9.2668749999999989</v>
      </c>
    </row>
    <row r="48" spans="1:8">
      <c r="A48" t="s">
        <v>47</v>
      </c>
      <c r="B48" t="s">
        <v>49</v>
      </c>
      <c r="C48">
        <v>9.25</v>
      </c>
      <c r="D48">
        <v>8</v>
      </c>
      <c r="E48">
        <f>Competicao!$E$6</f>
        <v>9.0374999999999996</v>
      </c>
      <c r="F48">
        <v>10</v>
      </c>
      <c r="G48" s="20">
        <f t="shared" si="7"/>
        <v>9.0374999999999996</v>
      </c>
      <c r="H48" s="15">
        <f t="shared" si="6"/>
        <v>8.9668749999999982</v>
      </c>
    </row>
    <row r="49" spans="1:8">
      <c r="A49" t="s">
        <v>46</v>
      </c>
      <c r="B49" t="s">
        <v>49</v>
      </c>
      <c r="C49">
        <v>7</v>
      </c>
      <c r="D49">
        <v>8</v>
      </c>
      <c r="E49">
        <f>Competicao!$E$6</f>
        <v>9.0374999999999996</v>
      </c>
      <c r="F49">
        <v>10</v>
      </c>
      <c r="G49" s="20">
        <f t="shared" si="7"/>
        <v>9.0374999999999996</v>
      </c>
      <c r="H49" s="15">
        <f t="shared" si="6"/>
        <v>8.0668749999999996</v>
      </c>
    </row>
    <row r="50" spans="1:8">
      <c r="A50" t="s">
        <v>48</v>
      </c>
      <c r="B50" t="s">
        <v>49</v>
      </c>
      <c r="C50">
        <v>6.25</v>
      </c>
      <c r="D50">
        <v>8</v>
      </c>
      <c r="E50">
        <f>Competicao!$E$6</f>
        <v>9.0374999999999996</v>
      </c>
      <c r="F50">
        <v>10</v>
      </c>
      <c r="G50" s="20">
        <f t="shared" si="7"/>
        <v>9.0374999999999996</v>
      </c>
      <c r="H50" s="15">
        <f t="shared" si="6"/>
        <v>7.7668749999999989</v>
      </c>
    </row>
    <row r="51" spans="1:8">
      <c r="F51">
        <f>AVERAGE(F39:F50)</f>
        <v>10</v>
      </c>
      <c r="G51" s="20"/>
      <c r="H51" s="15"/>
    </row>
    <row r="52" spans="1:8">
      <c r="G52" s="20"/>
      <c r="H52" s="15"/>
    </row>
    <row r="53" spans="1:8">
      <c r="A53" t="s">
        <v>50</v>
      </c>
      <c r="B53" t="s">
        <v>57</v>
      </c>
      <c r="C53" s="2">
        <v>9</v>
      </c>
      <c r="D53">
        <v>10</v>
      </c>
      <c r="E53">
        <f>Competicao!$E$2</f>
        <v>9.0699999999999985</v>
      </c>
      <c r="F53">
        <v>9.3000000000000007</v>
      </c>
      <c r="G53" s="20">
        <f>E53+(F53-$F$60)</f>
        <v>9.0414285714285683</v>
      </c>
      <c r="H53" s="15">
        <f t="shared" ref="H53:H59" si="8">(C53*$C$63+D53*$D$63+G53*$E$63)/10</f>
        <v>9.1686428571428564</v>
      </c>
    </row>
    <row r="54" spans="1:8">
      <c r="A54" t="s">
        <v>51</v>
      </c>
      <c r="B54" t="s">
        <v>57</v>
      </c>
      <c r="C54" s="2">
        <v>7</v>
      </c>
      <c r="D54">
        <v>10</v>
      </c>
      <c r="E54">
        <f>Competicao!$E$2</f>
        <v>9.0699999999999985</v>
      </c>
      <c r="F54">
        <v>9.1999999999999993</v>
      </c>
      <c r="G54" s="20">
        <f t="shared" ref="G54:G59" si="9">E54+(F54-$F$60)</f>
        <v>8.9414285714285668</v>
      </c>
      <c r="H54" s="15">
        <f t="shared" si="8"/>
        <v>8.323642857142854</v>
      </c>
    </row>
    <row r="55" spans="1:8">
      <c r="A55" t="s">
        <v>52</v>
      </c>
      <c r="B55" t="s">
        <v>57</v>
      </c>
      <c r="C55" s="2">
        <v>9</v>
      </c>
      <c r="D55">
        <v>10</v>
      </c>
      <c r="E55">
        <f>Competicao!$E$2</f>
        <v>9.0699999999999985</v>
      </c>
      <c r="F55">
        <v>9.3000000000000007</v>
      </c>
      <c r="G55" s="20">
        <f t="shared" si="9"/>
        <v>9.0414285714285683</v>
      </c>
      <c r="H55" s="15">
        <f t="shared" si="8"/>
        <v>9.1686428571428564</v>
      </c>
    </row>
    <row r="56" spans="1:8">
      <c r="A56" t="s">
        <v>53</v>
      </c>
      <c r="B56" t="s">
        <v>57</v>
      </c>
      <c r="C56" s="2">
        <v>9</v>
      </c>
      <c r="D56">
        <v>10</v>
      </c>
      <c r="E56">
        <f>Competicao!$E$2</f>
        <v>9.0699999999999985</v>
      </c>
      <c r="F56">
        <v>9.3000000000000007</v>
      </c>
      <c r="G56" s="20">
        <f t="shared" si="9"/>
        <v>9.0414285714285683</v>
      </c>
      <c r="H56" s="15">
        <f t="shared" si="8"/>
        <v>9.1686428571428564</v>
      </c>
    </row>
    <row r="57" spans="1:8">
      <c r="A57" t="s">
        <v>54</v>
      </c>
      <c r="B57" t="s">
        <v>57</v>
      </c>
      <c r="C57" s="2">
        <v>7</v>
      </c>
      <c r="D57">
        <v>10</v>
      </c>
      <c r="E57">
        <f>Competicao!$E$2</f>
        <v>9.0699999999999985</v>
      </c>
      <c r="F57">
        <v>9.3000000000000007</v>
      </c>
      <c r="G57" s="20">
        <f t="shared" si="9"/>
        <v>9.0414285714285683</v>
      </c>
      <c r="H57" s="15">
        <f t="shared" si="8"/>
        <v>8.3686428571428557</v>
      </c>
    </row>
    <row r="58" spans="1:8">
      <c r="A58" t="s">
        <v>55</v>
      </c>
      <c r="B58" t="s">
        <v>57</v>
      </c>
      <c r="C58" s="2">
        <v>8.5</v>
      </c>
      <c r="D58">
        <v>10</v>
      </c>
      <c r="E58">
        <f>Competicao!$E$2</f>
        <v>9.0699999999999985</v>
      </c>
      <c r="F58">
        <v>9.6</v>
      </c>
      <c r="G58" s="20">
        <f t="shared" si="9"/>
        <v>9.3414285714285672</v>
      </c>
      <c r="H58" s="15">
        <f t="shared" si="8"/>
        <v>9.1036428571428551</v>
      </c>
    </row>
    <row r="59" spans="1:8">
      <c r="A59" t="s">
        <v>56</v>
      </c>
      <c r="B59" t="s">
        <v>57</v>
      </c>
      <c r="C59" s="2">
        <v>10</v>
      </c>
      <c r="D59">
        <v>10</v>
      </c>
      <c r="E59">
        <f>Competicao!$E$2</f>
        <v>9.0699999999999985</v>
      </c>
      <c r="F59">
        <v>9.3000000000000007</v>
      </c>
      <c r="G59" s="20">
        <f t="shared" si="9"/>
        <v>9.0414285714285683</v>
      </c>
      <c r="H59" s="15">
        <f t="shared" si="8"/>
        <v>9.5686428571428568</v>
      </c>
    </row>
    <row r="60" spans="1:8">
      <c r="F60">
        <f>AVERAGE(F53:F59)</f>
        <v>9.328571428571431</v>
      </c>
    </row>
    <row r="61" spans="1:8" ht="16" thickBot="1"/>
    <row r="62" spans="1:8">
      <c r="B62" s="10"/>
      <c r="C62" s="4" t="s">
        <v>3</v>
      </c>
      <c r="D62" s="12" t="s">
        <v>4</v>
      </c>
      <c r="E62" s="13" t="s">
        <v>5</v>
      </c>
    </row>
    <row r="63" spans="1:8" ht="16" thickBot="1">
      <c r="B63" s="14" t="s">
        <v>73</v>
      </c>
      <c r="C63" s="6">
        <v>4</v>
      </c>
      <c r="D63" s="6">
        <v>1.5</v>
      </c>
      <c r="E63" s="7">
        <v>4.5</v>
      </c>
    </row>
  </sheetData>
  <conditionalFormatting sqref="H4:H59">
    <cfRule type="cellIs" dxfId="1" priority="1" operator="between">
      <formula>5</formula>
      <formula>6.9</formula>
    </cfRule>
    <cfRule type="cellIs" dxfId="0" priority="2" operator="lessThan">
      <formula>5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tabSelected="1" topLeftCell="B5" workbookViewId="0">
      <selection activeCell="C28" sqref="C28"/>
    </sheetView>
  </sheetViews>
  <sheetFormatPr baseColWidth="10" defaultColWidth="8.83203125" defaultRowHeight="15" x14ac:dyDescent="0"/>
  <cols>
    <col min="1" max="1" width="12.33203125" bestFit="1" customWidth="1"/>
    <col min="5" max="5" width="11" bestFit="1" customWidth="1"/>
    <col min="7" max="7" width="11.33203125" bestFit="1" customWidth="1"/>
    <col min="9" max="9" width="8.83203125" style="2"/>
    <col min="10" max="11" width="11" bestFit="1" customWidth="1"/>
    <col min="12" max="12" width="10.33203125" bestFit="1" customWidth="1"/>
    <col min="13" max="13" width="9" bestFit="1" customWidth="1"/>
  </cols>
  <sheetData>
    <row r="1" spans="1:15" ht="16" thickBot="1">
      <c r="A1" s="22" t="s">
        <v>68</v>
      </c>
      <c r="B1" s="23" t="s">
        <v>77</v>
      </c>
      <c r="C1" s="23" t="s">
        <v>64</v>
      </c>
      <c r="D1" s="24" t="s">
        <v>65</v>
      </c>
      <c r="E1" s="19" t="s">
        <v>68</v>
      </c>
    </row>
    <row r="2" spans="1:15">
      <c r="A2" s="25" t="s">
        <v>59</v>
      </c>
      <c r="B2" s="31">
        <f>(E16*$M$6+E9*$N$6)/10</f>
        <v>9.1</v>
      </c>
      <c r="C2" s="16">
        <f>B24</f>
        <v>8</v>
      </c>
      <c r="D2" s="17">
        <f>B32</f>
        <v>9.5</v>
      </c>
      <c r="E2" s="33">
        <f>(B2*$M$3+C2*$N$3+D2*$O$3)/10</f>
        <v>9.0699999999999985</v>
      </c>
      <c r="L2" s="10"/>
      <c r="M2" s="4" t="s">
        <v>70</v>
      </c>
      <c r="N2" s="4" t="s">
        <v>64</v>
      </c>
      <c r="O2" s="5" t="s">
        <v>65</v>
      </c>
    </row>
    <row r="3" spans="1:15" ht="16" thickBot="1">
      <c r="A3" s="25" t="s">
        <v>60</v>
      </c>
      <c r="B3" s="31">
        <f>(E17*$M$6+E10*$N$6)/10</f>
        <v>10</v>
      </c>
      <c r="C3" s="16">
        <f>B25</f>
        <v>10</v>
      </c>
      <c r="D3" s="17">
        <f>B33</f>
        <v>10</v>
      </c>
      <c r="E3" s="33">
        <f>(B3*$M$3+C3*$N$3+D3*$O$3)/10</f>
        <v>10</v>
      </c>
      <c r="L3" s="9" t="s">
        <v>69</v>
      </c>
      <c r="M3" s="6">
        <v>7</v>
      </c>
      <c r="N3" s="6">
        <v>1</v>
      </c>
      <c r="O3" s="7">
        <v>2</v>
      </c>
    </row>
    <row r="4" spans="1:15" ht="16" thickBot="1">
      <c r="A4" s="25" t="s">
        <v>61</v>
      </c>
      <c r="B4" s="31">
        <f>(E18*$M$6+E11*$N$6)/10</f>
        <v>9.0749999999999993</v>
      </c>
      <c r="C4" s="16">
        <f>B26</f>
        <v>8</v>
      </c>
      <c r="D4" s="17">
        <f>B34</f>
        <v>10</v>
      </c>
      <c r="E4" s="33">
        <f>(B4*$M$3+C4*$N$3+D4*$O$3)/10</f>
        <v>9.1524999999999999</v>
      </c>
    </row>
    <row r="5" spans="1:15">
      <c r="A5" s="25" t="s">
        <v>36</v>
      </c>
      <c r="B5" s="31">
        <f>(E19*$M$6+E12*$N$6)/10</f>
        <v>8.15</v>
      </c>
      <c r="C5" s="16">
        <f>B27</f>
        <v>9</v>
      </c>
      <c r="D5" s="17">
        <f>B35</f>
        <v>9.5</v>
      </c>
      <c r="E5" s="33">
        <f>(B5*$M$3+C5*$N$3+D5*$O$3)/10</f>
        <v>8.5050000000000008</v>
      </c>
      <c r="L5" s="10"/>
      <c r="M5" s="4" t="s">
        <v>78</v>
      </c>
      <c r="N5" s="5" t="s">
        <v>79</v>
      </c>
      <c r="O5" s="21"/>
    </row>
    <row r="6" spans="1:15" ht="16" thickBot="1">
      <c r="A6" s="26" t="s">
        <v>62</v>
      </c>
      <c r="B6" s="32">
        <f>(E20*$M$6+E13*$N$6)/10</f>
        <v>8.625</v>
      </c>
      <c r="C6" s="27">
        <f>B28</f>
        <v>10</v>
      </c>
      <c r="D6" s="28">
        <f>B36</f>
        <v>10</v>
      </c>
      <c r="E6" s="34">
        <f>(B6*$M$3+C6*$N$3+D6*$O$3)/10</f>
        <v>9.0374999999999996</v>
      </c>
      <c r="L6" s="9" t="s">
        <v>69</v>
      </c>
      <c r="M6" s="6">
        <v>7</v>
      </c>
      <c r="N6" s="7">
        <v>3</v>
      </c>
      <c r="O6" s="21"/>
    </row>
    <row r="7" spans="1:15">
      <c r="B7" s="21"/>
      <c r="C7" s="21"/>
      <c r="D7" s="21"/>
      <c r="E7" s="21"/>
    </row>
    <row r="8" spans="1:15">
      <c r="A8" s="8" t="s">
        <v>78</v>
      </c>
      <c r="B8" t="s">
        <v>80</v>
      </c>
      <c r="C8" t="s">
        <v>81</v>
      </c>
      <c r="D8" t="s">
        <v>58</v>
      </c>
      <c r="E8" s="18" t="s">
        <v>76</v>
      </c>
    </row>
    <row r="9" spans="1:15">
      <c r="A9" t="s">
        <v>59</v>
      </c>
      <c r="B9">
        <v>0</v>
      </c>
      <c r="C9">
        <f>B9/4</f>
        <v>0</v>
      </c>
      <c r="D9">
        <f>C9*3</f>
        <v>0</v>
      </c>
      <c r="E9" s="30">
        <f>7+D9</f>
        <v>7</v>
      </c>
      <c r="G9" t="s">
        <v>60</v>
      </c>
      <c r="H9" t="s">
        <v>82</v>
      </c>
      <c r="I9"/>
    </row>
    <row r="10" spans="1:15">
      <c r="A10" t="s">
        <v>60</v>
      </c>
      <c r="B10">
        <v>4</v>
      </c>
      <c r="C10">
        <f t="shared" ref="C10:C13" si="0">B10/4</f>
        <v>1</v>
      </c>
      <c r="D10">
        <f t="shared" ref="D10:D13" si="1">C10*3</f>
        <v>3</v>
      </c>
      <c r="E10" s="30">
        <f t="shared" ref="E10:E13" si="2">7+D10</f>
        <v>10</v>
      </c>
    </row>
    <row r="11" spans="1:15">
      <c r="A11" t="s">
        <v>61</v>
      </c>
      <c r="B11">
        <v>3</v>
      </c>
      <c r="C11">
        <f t="shared" si="0"/>
        <v>0.75</v>
      </c>
      <c r="D11">
        <f t="shared" si="1"/>
        <v>2.25</v>
      </c>
      <c r="E11" s="30">
        <f t="shared" si="2"/>
        <v>9.25</v>
      </c>
    </row>
    <row r="12" spans="1:15">
      <c r="A12" t="s">
        <v>36</v>
      </c>
      <c r="B12">
        <v>2</v>
      </c>
      <c r="C12">
        <f t="shared" si="0"/>
        <v>0.5</v>
      </c>
      <c r="D12">
        <f t="shared" si="1"/>
        <v>1.5</v>
      </c>
      <c r="E12" s="30">
        <f t="shared" si="2"/>
        <v>8.5</v>
      </c>
    </row>
    <row r="13" spans="1:15">
      <c r="A13" t="s">
        <v>62</v>
      </c>
      <c r="B13">
        <v>1</v>
      </c>
      <c r="C13">
        <f t="shared" si="0"/>
        <v>0.25</v>
      </c>
      <c r="D13">
        <f t="shared" si="1"/>
        <v>0.75</v>
      </c>
      <c r="E13" s="30">
        <f t="shared" si="2"/>
        <v>7.75</v>
      </c>
    </row>
    <row r="15" spans="1:15">
      <c r="A15" s="8" t="s">
        <v>79</v>
      </c>
      <c r="B15" t="s">
        <v>80</v>
      </c>
      <c r="C15" t="s">
        <v>81</v>
      </c>
      <c r="D15" t="s">
        <v>58</v>
      </c>
      <c r="E15" s="18" t="s">
        <v>75</v>
      </c>
      <c r="G15" t="s">
        <v>59</v>
      </c>
      <c r="H15" t="s">
        <v>63</v>
      </c>
      <c r="I15"/>
    </row>
    <row r="16" spans="1:15">
      <c r="A16" t="s">
        <v>59</v>
      </c>
      <c r="B16">
        <v>3</v>
      </c>
      <c r="C16">
        <f>B16/3</f>
        <v>1</v>
      </c>
      <c r="D16">
        <f>C16*3</f>
        <v>3</v>
      </c>
      <c r="E16" s="16">
        <f>D16+7</f>
        <v>10</v>
      </c>
    </row>
    <row r="17" spans="1:5">
      <c r="A17" t="s">
        <v>60</v>
      </c>
      <c r="B17">
        <v>3</v>
      </c>
      <c r="C17">
        <f t="shared" ref="C17:C20" si="3">B17/3</f>
        <v>1</v>
      </c>
      <c r="D17">
        <f t="shared" ref="D17:D20" si="4">C17*3</f>
        <v>3</v>
      </c>
      <c r="E17" s="16">
        <f t="shared" ref="E17:E20" si="5">D17+7</f>
        <v>10</v>
      </c>
    </row>
    <row r="18" spans="1:5">
      <c r="A18" t="s">
        <v>61</v>
      </c>
      <c r="B18">
        <v>2</v>
      </c>
      <c r="C18">
        <f t="shared" si="3"/>
        <v>0.66666666666666663</v>
      </c>
      <c r="D18">
        <f t="shared" si="4"/>
        <v>2</v>
      </c>
      <c r="E18" s="16">
        <f t="shared" si="5"/>
        <v>9</v>
      </c>
    </row>
    <row r="19" spans="1:5">
      <c r="A19" t="s">
        <v>36</v>
      </c>
      <c r="B19">
        <v>1</v>
      </c>
      <c r="C19">
        <f t="shared" si="3"/>
        <v>0.33333333333333331</v>
      </c>
      <c r="D19">
        <f t="shared" si="4"/>
        <v>1</v>
      </c>
      <c r="E19" s="16">
        <f t="shared" si="5"/>
        <v>8</v>
      </c>
    </row>
    <row r="20" spans="1:5">
      <c r="A20" t="s">
        <v>62</v>
      </c>
      <c r="B20">
        <v>2</v>
      </c>
      <c r="C20">
        <f t="shared" si="3"/>
        <v>0.66666666666666663</v>
      </c>
      <c r="D20">
        <f t="shared" si="4"/>
        <v>2</v>
      </c>
      <c r="E20" s="16">
        <f t="shared" si="5"/>
        <v>9</v>
      </c>
    </row>
    <row r="23" spans="1:5">
      <c r="A23" s="8" t="s">
        <v>66</v>
      </c>
    </row>
    <row r="24" spans="1:5">
      <c r="A24" t="s">
        <v>59</v>
      </c>
      <c r="B24">
        <v>8</v>
      </c>
    </row>
    <row r="25" spans="1:5">
      <c r="A25" t="s">
        <v>60</v>
      </c>
      <c r="B25">
        <v>10</v>
      </c>
    </row>
    <row r="26" spans="1:5">
      <c r="A26" t="s">
        <v>61</v>
      </c>
      <c r="B26">
        <v>8</v>
      </c>
    </row>
    <row r="27" spans="1:5">
      <c r="A27" t="s">
        <v>36</v>
      </c>
      <c r="B27">
        <v>9</v>
      </c>
    </row>
    <row r="28" spans="1:5">
      <c r="A28" t="s">
        <v>62</v>
      </c>
      <c r="B28">
        <v>10</v>
      </c>
    </row>
    <row r="31" spans="1:5">
      <c r="A31" s="8" t="s">
        <v>67</v>
      </c>
    </row>
    <row r="32" spans="1:5">
      <c r="A32" t="s">
        <v>59</v>
      </c>
      <c r="B32">
        <v>9.5</v>
      </c>
    </row>
    <row r="33" spans="1:2">
      <c r="A33" t="s">
        <v>60</v>
      </c>
      <c r="B33">
        <v>10</v>
      </c>
    </row>
    <row r="34" spans="1:2">
      <c r="A34" t="s">
        <v>61</v>
      </c>
      <c r="B34">
        <v>10</v>
      </c>
    </row>
    <row r="35" spans="1:2">
      <c r="A35" t="s">
        <v>36</v>
      </c>
      <c r="B35">
        <v>9.5</v>
      </c>
    </row>
    <row r="36" spans="1:2">
      <c r="A36" t="s">
        <v>62</v>
      </c>
      <c r="B36">
        <v>10</v>
      </c>
    </row>
  </sheetData>
  <pageMargins left="0.511811024" right="0.511811024" top="0.78740157499999996" bottom="0.78740157499999996" header="0.31496062000000002" footer="0.31496062000000002"/>
  <pageSetup paperSize="9" orientation="portrait" verticalDpi="30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Geral</vt:lpstr>
      <vt:lpstr>Competicao</vt:lpstr>
    </vt:vector>
  </TitlesOfParts>
  <Company>CIN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Cabral de Azevedo Restelli Tedesco</dc:creator>
  <cp:lastModifiedBy>Patricia Cabral de Azevedo Restelli Tedesco</cp:lastModifiedBy>
  <dcterms:created xsi:type="dcterms:W3CDTF">2012-06-28T13:16:39Z</dcterms:created>
  <dcterms:modified xsi:type="dcterms:W3CDTF">2012-07-03T11:12:13Z</dcterms:modified>
</cp:coreProperties>
</file>