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Instruções de Preenchimento" sheetId="1" r:id="rId1"/>
    <sheet name="Folha de Cálculo" sheetId="2" r:id="rId2"/>
  </sheets>
  <definedNames/>
  <calcPr fullCalcOnLoad="1"/>
</workbook>
</file>

<file path=xl/comments2.xml><?xml version="1.0" encoding="utf-8"?>
<comments xmlns="http://schemas.openxmlformats.org/spreadsheetml/2006/main">
  <authors>
    <author>PC3</author>
  </authors>
  <commentList>
    <comment ref="D17" authorId="0">
      <text>
        <r>
          <rPr>
            <b/>
            <sz val="8"/>
            <rFont val="Tahoma"/>
            <family val="0"/>
          </rPr>
          <t>PC3:</t>
        </r>
        <r>
          <rPr>
            <sz val="8"/>
            <rFont val="Tahoma"/>
            <family val="0"/>
          </rPr>
          <t xml:space="preserve">
Nota: Preencha este campo de 0 a 5.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significa que o fator é irrelevante e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 significa que o fator é essencial para o projeto.</t>
        </r>
      </text>
    </comment>
    <comment ref="H17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Os fatores ambientais consideram o nível de experiência das pessoas envolvidas no projeto e a produtividade da equipe</t>
        </r>
      </text>
    </comment>
    <comment ref="J17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Nota: Preencha este campo de acordo com as instruções fornecidas na </t>
        </r>
        <r>
          <rPr>
            <b/>
            <sz val="8"/>
            <rFont val="Tahoma"/>
            <family val="2"/>
          </rPr>
          <t>Folha de Instruções de preenchimento.</t>
        </r>
      </text>
    </comment>
    <comment ref="G31" authorId="0">
      <text>
        <r>
          <rPr>
            <b/>
            <sz val="8"/>
            <rFont val="Tahoma"/>
            <family val="0"/>
          </rPr>
          <t>Breno:</t>
        </r>
        <r>
          <rPr>
            <sz val="8"/>
            <rFont val="Tahoma"/>
            <family val="0"/>
          </rPr>
          <t xml:space="preserve">
Nota: </t>
        </r>
        <r>
          <rPr>
            <b/>
            <sz val="8"/>
            <rFont val="Tahoma"/>
            <family val="2"/>
          </rPr>
          <t>QFA</t>
        </r>
        <r>
          <rPr>
            <sz val="8"/>
            <rFont val="Tahoma"/>
            <family val="0"/>
          </rPr>
          <t xml:space="preserve"> é a quantidade de FA's de FA1 até FA6 cujos valores são menores que 3 mais a quantidade de FA's de FA7 até FA8 cujos valores são maiores que 3.</t>
        </r>
      </text>
    </comment>
  </commentList>
</comments>
</file>

<file path=xl/sharedStrings.xml><?xml version="1.0" encoding="utf-8"?>
<sst xmlns="http://schemas.openxmlformats.org/spreadsheetml/2006/main" count="189" uniqueCount="156">
  <si>
    <t>Planilha de Análise de Caso de Uso para Estimativa de Esforço</t>
  </si>
  <si>
    <t>Casos de Uso</t>
  </si>
  <si>
    <t>Complexidade</t>
  </si>
  <si>
    <t>Atores</t>
  </si>
  <si>
    <t>Total</t>
  </si>
  <si>
    <t>Fatores Técnicos</t>
  </si>
  <si>
    <t>Peso</t>
  </si>
  <si>
    <t>Concorrência</t>
  </si>
  <si>
    <t>Portabilidade</t>
  </si>
  <si>
    <t>Manutenabilidade</t>
  </si>
  <si>
    <t>Motivação</t>
  </si>
  <si>
    <t>Total de Atores</t>
  </si>
  <si>
    <t>Peso Total</t>
  </si>
  <si>
    <t>Pontos de Casos de Uso Não Ajustados (PCUNA)</t>
  </si>
  <si>
    <t>#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</si>
  <si>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</si>
  <si>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</si>
  <si>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</si>
  <si>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</si>
  <si>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</si>
  <si>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</si>
  <si>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</si>
  <si>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</si>
  <si>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</si>
  <si>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</si>
  <si>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</si>
  <si>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</si>
  <si>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</si>
  <si>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Sistema distribuído</t>
  </si>
  <si>
    <t>Processamento interno complexo</t>
  </si>
  <si>
    <t>Facilidade na instalação</t>
  </si>
  <si>
    <t>Facilidade na utilização</t>
  </si>
  <si>
    <t>Inclui características especiais de segurança</t>
  </si>
  <si>
    <t>Total dos Fatores Técnicos</t>
  </si>
  <si>
    <t>Fatores de Complexidade Técnica (FCT)</t>
  </si>
  <si>
    <t>Fatores Ambientais</t>
  </si>
  <si>
    <t>FA1</t>
  </si>
  <si>
    <t>FA2</t>
  </si>
  <si>
    <t>FA3</t>
  </si>
  <si>
    <t>FA4</t>
  </si>
  <si>
    <t>FA5</t>
  </si>
  <si>
    <t>FA6</t>
  </si>
  <si>
    <t>FA7</t>
  </si>
  <si>
    <t>FA8</t>
  </si>
  <si>
    <t>Experiência na aplicação</t>
  </si>
  <si>
    <t>Valor</t>
  </si>
  <si>
    <t>Peso x Valor</t>
  </si>
  <si>
    <t>Total dos Fatores Ambientais</t>
  </si>
  <si>
    <t>Pontos de Casos de Uso (PCU)</t>
  </si>
  <si>
    <t>Dificuldade na linguagem de programação</t>
  </si>
  <si>
    <r>
      <t xml:space="preserve">Trabalhadores </t>
    </r>
    <r>
      <rPr>
        <i/>
        <sz val="9"/>
        <rFont val="Verdana"/>
        <family val="2"/>
      </rPr>
      <t>part-time</t>
    </r>
  </si>
  <si>
    <t>Fatores Ambientais (FA)</t>
  </si>
  <si>
    <t>Descrição</t>
  </si>
  <si>
    <t>S</t>
  </si>
  <si>
    <t>M</t>
  </si>
  <si>
    <t>C</t>
  </si>
  <si>
    <t>Tipo do Ator</t>
  </si>
  <si>
    <t>Pode ser um outro sistema que interage através de um protocolo, como o TCP/IP, ou uma pessoa interagindo através de uma interface texto.</t>
  </si>
  <si>
    <t>Representa outro sistema com uma API definida.</t>
  </si>
  <si>
    <t>Pode ser uma pessoa interagindo através de uma interface gráfica.</t>
  </si>
  <si>
    <t>Os passos para calcular o esforço estimado para um projeto são:</t>
  </si>
  <si>
    <t>1. Pesando os Atores:</t>
  </si>
  <si>
    <t xml:space="preserve">2. Pesando os Casos de Uso </t>
  </si>
  <si>
    <t>Um dos mecanismos para pesar a complexidade dos casos de uso é através de suas classes. Deve ser consideradas apenas as classes de análise e não as classes que serão adicionadas durante o projeto. Determine as classes que serão usadas para implementar um determinado caso de uso.</t>
  </si>
  <si>
    <t>Tipo do Caso de Uso</t>
  </si>
  <si>
    <t>Contém menos que 5 classes de análise.</t>
  </si>
  <si>
    <t>Contém de 5 a 10 classes de análise.</t>
  </si>
  <si>
    <t>Contém mais que 10 classes de análise.</t>
  </si>
  <si>
    <t>Contém 3 ou menos transações.</t>
  </si>
  <si>
    <t>Contém de 4 a 7 transações.</t>
  </si>
  <si>
    <t>Contém mais que 7 transações.</t>
  </si>
  <si>
    <t>3. Calculando os Pontos de Casos de Uso Não Ajustados (PCUNA)</t>
  </si>
  <si>
    <t>PCUNA = PTA + PTCU</t>
  </si>
  <si>
    <t>Número do Fator</t>
  </si>
  <si>
    <t>FA1 a FA4</t>
  </si>
  <si>
    <t>Significa muita experiência no assunto.</t>
  </si>
  <si>
    <t>Significa experiência mediana no assunto.</t>
  </si>
  <si>
    <t>Significa nenhuma experiência no assunto.</t>
  </si>
  <si>
    <t>Significa nenhuma motivação para o projeto.</t>
  </si>
  <si>
    <t>Significa motivação mediana para o projeto.</t>
  </si>
  <si>
    <t>Significa alta motivação para o projeto.</t>
  </si>
  <si>
    <t>Significa requisitos extremamente instáveis.</t>
  </si>
  <si>
    <t>Significa requisitos com instabilidade mediana.</t>
  </si>
  <si>
    <t>Significa requisitos extremamente estáveis.</t>
  </si>
  <si>
    <t>Significa uma linguagem de programação de fácil utilização.</t>
  </si>
  <si>
    <t>Significa uma linguagem de programação de facilidade de utilização mediana.</t>
  </si>
  <si>
    <t>Significa uma linguagem de programação muito difícil de utilizar.</t>
  </si>
  <si>
    <t>PCU = PCUNA*FCT*FA</t>
  </si>
  <si>
    <t>Estimativa de Esforço (homens-hora)</t>
  </si>
  <si>
    <t>7. Calculando a Quantidade de homens-hora por PCU</t>
  </si>
  <si>
    <r>
      <t xml:space="preserve">Significa nenhuma pessoa </t>
    </r>
    <r>
      <rPr>
        <i/>
        <sz val="10"/>
        <rFont val="Verdana"/>
        <family val="2"/>
      </rPr>
      <t>part-time</t>
    </r>
  </si>
  <si>
    <r>
      <t xml:space="preserve">Significa todas as pessoas </t>
    </r>
    <r>
      <rPr>
        <i/>
        <sz val="10"/>
        <rFont val="Verdana"/>
        <family val="2"/>
      </rPr>
      <t>part-time</t>
    </r>
    <r>
      <rPr>
        <sz val="10"/>
        <rFont val="Verdana"/>
        <family val="2"/>
      </rPr>
      <t>.</t>
    </r>
  </si>
  <si>
    <r>
      <t>i.</t>
    </r>
    <r>
      <rPr>
        <sz val="10"/>
        <rFont val="Verdana"/>
        <family val="2"/>
      </rPr>
      <t xml:space="preserve"> Para cada ator, determine se ele é:</t>
    </r>
  </si>
  <si>
    <r>
      <t>ii.</t>
    </r>
    <r>
      <rPr>
        <sz val="10"/>
        <rFont val="Verdana"/>
        <family val="2"/>
      </rPr>
      <t xml:space="preserve"> Se o ator é SIMPLES, coloque 1 na coluna S e 0 nas demais colunas;</t>
    </r>
  </si>
  <si>
    <t>Tipo de Ator</t>
  </si>
  <si>
    <t xml:space="preserve">    Se o ator é MEDIANO, coloque 1 na coluna M e 0 nas demais colunas;</t>
  </si>
  <si>
    <r>
      <t>i.</t>
    </r>
    <r>
      <rPr>
        <sz val="10"/>
        <rFont val="Verdana"/>
        <family val="2"/>
      </rPr>
      <t xml:space="preserve"> Para cada caso de uso, determine se ele é:</t>
    </r>
  </si>
  <si>
    <r>
      <t xml:space="preserve">Medindo através da abordagem </t>
    </r>
    <r>
      <rPr>
        <b/>
        <sz val="10"/>
        <rFont val="Verdana"/>
        <family val="2"/>
      </rPr>
      <t>BASEADA EM CLASSES</t>
    </r>
    <r>
      <rPr>
        <sz val="10"/>
        <rFont val="Verdana"/>
        <family val="2"/>
      </rPr>
      <t>:</t>
    </r>
  </si>
  <si>
    <t>Complexo [C]</t>
  </si>
  <si>
    <t>Simples [S]</t>
  </si>
  <si>
    <t>Mediano [M]</t>
  </si>
  <si>
    <r>
      <t xml:space="preserve">Medindo através da abordagem </t>
    </r>
    <r>
      <rPr>
        <b/>
        <sz val="10"/>
        <rFont val="Verdana"/>
        <family val="2"/>
      </rPr>
      <t>BASEADA EM TRANSAÇÕES</t>
    </r>
    <r>
      <rPr>
        <sz val="10"/>
        <rFont val="Verdana"/>
        <family val="2"/>
      </rPr>
      <t>:</t>
    </r>
  </si>
  <si>
    <r>
      <t>ii.</t>
    </r>
    <r>
      <rPr>
        <sz val="10"/>
        <rFont val="Verdana"/>
        <family val="2"/>
      </rPr>
      <t xml:space="preserve"> Se o caso de uso é SIMPLES, coloque 1 na coluna S e 0 nas demais colunas;</t>
    </r>
  </si>
  <si>
    <t xml:space="preserve">    Se o caso de uso é MEDIANO, coloque 1 na coluna M e 0 nas demais colunas;</t>
  </si>
  <si>
    <t>Tipo de Caso de Uso</t>
  </si>
  <si>
    <r>
      <t xml:space="preserve">O </t>
    </r>
    <r>
      <rPr>
        <b/>
        <sz val="10"/>
        <rFont val="Verdana"/>
        <family val="2"/>
      </rPr>
      <t>Peso Total dos Casos de Uso (PTCU)</t>
    </r>
    <r>
      <rPr>
        <sz val="10"/>
        <rFont val="Verdana"/>
        <family val="2"/>
      </rPr>
      <t xml:space="preserve"> é a soma do produto da quantidade de cada tipo pelos seus respectivos pesos.</t>
    </r>
  </si>
  <si>
    <r>
      <t>O</t>
    </r>
    <r>
      <rPr>
        <b/>
        <sz val="10"/>
        <rFont val="Verdana"/>
        <family val="2"/>
      </rPr>
      <t xml:space="preserve"> Peso Total dos Atores (PTA)</t>
    </r>
    <r>
      <rPr>
        <sz val="10"/>
        <rFont val="Verdana"/>
        <family val="2"/>
      </rPr>
      <t xml:space="preserve"> é a soma do produto da quantidade de cada tipo pelos seus respectivos pesos.</t>
    </r>
  </si>
  <si>
    <r>
      <t>PCUNA</t>
    </r>
    <r>
      <rPr>
        <sz val="10"/>
        <rFont val="Verdana"/>
        <family val="2"/>
      </rPr>
      <t xml:space="preserve"> é a soma do peso Total dos Atores e do Peso Total dos Casos de Uso:</t>
    </r>
  </si>
  <si>
    <r>
      <t>i.</t>
    </r>
    <r>
      <rPr>
        <sz val="10"/>
        <rFont val="Verdana"/>
        <family val="2"/>
      </rPr>
      <t xml:space="preserve">  Classifique cada fator técnico atribuindo um valor de 0 a 5, onde 0 significa que o fator é irrelevante e 5 significa que o fator é essencial para o projeto.</t>
    </r>
  </si>
  <si>
    <t>4. Pesando os 13 Fatores Técnicos (FCT)</t>
  </si>
  <si>
    <t>Fatores de Complexidade Técnica (FCT) = 0.6 + (0.01*TFT)</t>
  </si>
  <si>
    <t>5. Pesando os 8 Fatores Ambientais (FA)</t>
  </si>
  <si>
    <r>
      <t>i.</t>
    </r>
    <r>
      <rPr>
        <sz val="10"/>
        <rFont val="Verdana"/>
        <family val="2"/>
      </rPr>
      <t xml:space="preserve"> Para cada fator, atribua um valor de 0 a 5, de acordo com a tabela a seguir (ver a descrição dos fatores na Folha de Cálculo):</t>
    </r>
  </si>
  <si>
    <t xml:space="preserve">    Se o ator é COMPLEXO, coloque 1 na coluna C e 0 nas demais colunas.</t>
  </si>
  <si>
    <t xml:space="preserve">    Se o caso de uso é COMPLEXO, coloque 1 na coluna C e 0 nas demais colunas.</t>
  </si>
  <si>
    <t>Mediana [M]</t>
  </si>
  <si>
    <r>
      <t>Fatores Ambientais (FA)</t>
    </r>
    <r>
      <rPr>
        <sz val="10"/>
        <rFont val="Verdana"/>
        <family val="2"/>
      </rPr>
      <t xml:space="preserve"> = 1.4 + (-0.03*TFA)</t>
    </r>
  </si>
  <si>
    <r>
      <t>i.</t>
    </r>
    <r>
      <rPr>
        <sz val="10"/>
        <rFont val="Verdana"/>
        <family val="2"/>
      </rPr>
      <t xml:space="preserve"> Calcule a quantidade de FA's </t>
    </r>
    <r>
      <rPr>
        <b/>
        <sz val="10"/>
        <rFont val="Verdana"/>
        <family val="2"/>
      </rPr>
      <t>(QFA)</t>
    </r>
    <r>
      <rPr>
        <sz val="10"/>
        <rFont val="Verdana"/>
        <family val="2"/>
      </rPr>
      <t xml:space="preserve"> de FA1 até FA6 cujos valores são menores que 3 mais a quantidade de FA's de FA7 até FA8 cujos valores são maiores que 3.</t>
    </r>
  </si>
  <si>
    <r>
      <t>ii.</t>
    </r>
    <r>
      <rPr>
        <sz val="10"/>
        <rFont val="Verdana"/>
        <family val="2"/>
      </rPr>
      <t xml:space="preserve"> Se QFA &lt;=2, use 20 homens-hora/PCU;</t>
    </r>
  </si>
  <si>
    <t>Se 2&lt; QFA &lt; 5, use 28 homens-hora/PCU;</t>
  </si>
  <si>
    <t>Se QFA &gt;=5, tente fazer mudanças no projeto, assim os números podem ser ajustados; ou o risco de falhas no projeto será muito alto.</t>
  </si>
  <si>
    <r>
      <t xml:space="preserve">Significa metade das pessoas </t>
    </r>
    <r>
      <rPr>
        <i/>
        <sz val="10"/>
        <rFont val="Verdana"/>
        <family val="2"/>
      </rPr>
      <t>part-time</t>
    </r>
    <r>
      <rPr>
        <sz val="10"/>
        <rFont val="Verdana"/>
        <family val="2"/>
      </rPr>
      <t>.</t>
    </r>
  </si>
  <si>
    <t>RESULTADOS</t>
  </si>
  <si>
    <t>Objetivos de performance relativos à tempo de resposta e vazão</t>
  </si>
  <si>
    <t>Reutilização de código</t>
  </si>
  <si>
    <t>Fornece acesso direto para terceiros</t>
  </si>
  <si>
    <t>facilidades de treinamento especiais para usuários</t>
  </si>
  <si>
    <t>capacidade de liderança do analista</t>
  </si>
  <si>
    <t>Requisitos estáveis</t>
  </si>
  <si>
    <t>dias</t>
  </si>
  <si>
    <t>Concepção</t>
  </si>
  <si>
    <t>Familiaridade com o RUP (ou o processo de desenvolvimento utilizado)</t>
  </si>
  <si>
    <t>Transição</t>
  </si>
  <si>
    <t>Construção</t>
  </si>
  <si>
    <t>Elaboração</t>
  </si>
  <si>
    <t>Eficiência para o usuário (online)</t>
  </si>
  <si>
    <t xml:space="preserve">Experiência em orientação a objetos </t>
  </si>
  <si>
    <t>A . Se QFA &lt;= 2</t>
  </si>
  <si>
    <t>B. Se 2 &lt; QFA &lt; 5</t>
  </si>
  <si>
    <t>Opção Final (A ou B)</t>
  </si>
  <si>
    <t>Como Preencher a Planilha</t>
  </si>
  <si>
    <r>
      <t>iii.</t>
    </r>
    <r>
      <rPr>
        <sz val="10"/>
        <rFont val="Verdana"/>
        <family val="2"/>
      </rPr>
      <t xml:space="preserve"> A Planilha multiplica a quantidade de cada tipo de ator por seus respectivos pesos:</t>
    </r>
  </si>
  <si>
    <r>
      <t>iii.</t>
    </r>
    <r>
      <rPr>
        <sz val="10"/>
        <rFont val="Verdana"/>
        <family val="2"/>
      </rPr>
      <t xml:space="preserve"> A Planilha multiplica a quantidade de cada tipo de caso de uso por seus respectivos pesos:</t>
    </r>
  </si>
  <si>
    <r>
      <t>ii.</t>
    </r>
    <r>
      <rPr>
        <sz val="10"/>
        <rFont val="Verdana"/>
        <family val="2"/>
      </rPr>
      <t xml:space="preserve"> Para cada fator, a planilha multiplica seu peso pelo valor atribuído.</t>
    </r>
  </si>
  <si>
    <r>
      <t>iii.</t>
    </r>
    <r>
      <rPr>
        <sz val="10"/>
        <rFont val="Verdana"/>
        <family val="2"/>
      </rPr>
      <t xml:space="preserve"> Da soma dos produtos dos fatores técnicos pelos seus respectivos pesos, obtém-se o </t>
    </r>
    <r>
      <rPr>
        <b/>
        <sz val="10"/>
        <rFont val="Verdana"/>
        <family val="2"/>
      </rPr>
      <t>Total dos Fatores Técnicos (TFT)</t>
    </r>
    <r>
      <rPr>
        <sz val="10"/>
        <rFont val="Verdana"/>
        <family val="2"/>
      </rPr>
      <t>.</t>
    </r>
  </si>
  <si>
    <t>Considere o nível de experiência e produtividade das pessoas envolvidas no projeto como sendo os Fatores Ambientais (FA's).</t>
  </si>
  <si>
    <r>
      <t>iii.</t>
    </r>
    <r>
      <rPr>
        <sz val="10"/>
        <rFont val="Verdana"/>
        <family val="2"/>
      </rPr>
      <t xml:space="preserve"> Da soma dos produtos dos fatores técnicos pelos seus respectivos pesos, obtém-se o </t>
    </r>
    <r>
      <rPr>
        <b/>
        <sz val="10"/>
        <rFont val="Verdana"/>
        <family val="2"/>
      </rPr>
      <t>Total dos Fatores Ambientais (TFA)</t>
    </r>
    <r>
      <rPr>
        <sz val="10"/>
        <rFont val="Verdana"/>
        <family val="2"/>
      </rPr>
      <t>.</t>
    </r>
  </si>
  <si>
    <t>6. Calculando os Pontos de Caso de Uso Ajustados(PCU)</t>
  </si>
  <si>
    <t>Secretária</t>
  </si>
  <si>
    <t>A</t>
  </si>
  <si>
    <t>Manter Cadastro de Professores</t>
  </si>
  <si>
    <t>Manter Cadastro de Disciplinas</t>
  </si>
  <si>
    <t>Manter Cadastro de Salas</t>
  </si>
  <si>
    <t>Manter Cadastro de Horários de Aula Padrão</t>
  </si>
  <si>
    <t>Realizar Alocação</t>
  </si>
  <si>
    <t>Alterar/Cancelar Alocação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</si>
</sst>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4">
    <font>
      <sz val="10"/>
      <name val="Arial"/>
      <family val="0"/>
    </font>
    <font>
      <b/>
      <sz val="10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0" fillId="0" borderId="9" xfId="0" applyFont="1" applyBorder="1" applyAlignment="1">
      <alignment horizontal="center"/>
    </xf>
    <xf numFmtId="0" fontId="1" fillId="6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0" fontId="10" fillId="2" borderId="24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82">
      <selection activeCell="C97" sqref="C97"/>
    </sheetView>
  </sheetViews>
  <sheetFormatPr defaultColWidth="9.140625" defaultRowHeight="12.75"/>
  <cols>
    <col min="1" max="1" width="11.140625" style="19" customWidth="1"/>
    <col min="2" max="2" width="11.28125" style="19" customWidth="1"/>
    <col min="3" max="3" width="46.421875" style="19" customWidth="1"/>
    <col min="4" max="4" width="21.421875" style="19" customWidth="1"/>
    <col min="5" max="16384" width="9.140625" style="19" customWidth="1"/>
  </cols>
  <sheetData>
    <row r="1" spans="1:5" ht="18">
      <c r="A1" s="95" t="s">
        <v>140</v>
      </c>
      <c r="B1" s="95"/>
      <c r="C1" s="95"/>
      <c r="D1" s="95"/>
      <c r="E1" s="25"/>
    </row>
    <row r="3" spans="1:4" ht="12.75">
      <c r="A3" s="75" t="s">
        <v>60</v>
      </c>
      <c r="B3" s="75"/>
      <c r="C3" s="75"/>
      <c r="D3" s="75"/>
    </row>
    <row r="5" spans="1:5" ht="12.75">
      <c r="A5" s="64" t="s">
        <v>61</v>
      </c>
      <c r="B5" s="64"/>
      <c r="C5" s="64"/>
      <c r="D5" s="64"/>
      <c r="E5" s="33"/>
    </row>
    <row r="7" spans="1:4" ht="12.75">
      <c r="A7" s="74" t="s">
        <v>92</v>
      </c>
      <c r="B7" s="74"/>
      <c r="C7" s="74"/>
      <c r="D7" s="74"/>
    </row>
    <row r="8" ht="13.5" thickBot="1"/>
    <row r="9" spans="1:3" ht="13.5" thickBot="1">
      <c r="A9" s="77" t="s">
        <v>56</v>
      </c>
      <c r="B9" s="78"/>
      <c r="C9" s="42" t="s">
        <v>52</v>
      </c>
    </row>
    <row r="10" spans="1:3" ht="12.75">
      <c r="A10" s="79" t="s">
        <v>99</v>
      </c>
      <c r="B10" s="80"/>
      <c r="C10" s="40" t="s">
        <v>58</v>
      </c>
    </row>
    <row r="11" spans="1:3" ht="51">
      <c r="A11" s="81" t="s">
        <v>100</v>
      </c>
      <c r="B11" s="70"/>
      <c r="C11" s="23" t="s">
        <v>57</v>
      </c>
    </row>
    <row r="12" spans="1:3" ht="26.25" thickBot="1">
      <c r="A12" s="71" t="s">
        <v>98</v>
      </c>
      <c r="B12" s="72"/>
      <c r="C12" s="24" t="s">
        <v>59</v>
      </c>
    </row>
    <row r="14" spans="1:4" ht="12.75">
      <c r="A14" s="74" t="s">
        <v>93</v>
      </c>
      <c r="B14" s="74"/>
      <c r="C14" s="74"/>
      <c r="D14" s="74"/>
    </row>
    <row r="15" spans="1:4" ht="12.75">
      <c r="A15" s="75" t="s">
        <v>95</v>
      </c>
      <c r="B15" s="75"/>
      <c r="C15" s="75"/>
      <c r="D15" s="75"/>
    </row>
    <row r="16" spans="1:4" ht="12.75">
      <c r="A16" s="75" t="s">
        <v>113</v>
      </c>
      <c r="B16" s="75"/>
      <c r="C16" s="75"/>
      <c r="D16" s="75"/>
    </row>
    <row r="18" spans="1:4" ht="12.75">
      <c r="A18" s="74" t="s">
        <v>141</v>
      </c>
      <c r="B18" s="74"/>
      <c r="C18" s="74"/>
      <c r="D18" s="74"/>
    </row>
    <row r="19" ht="13.5" thickBot="1"/>
    <row r="20" spans="1:3" ht="13.5" thickBot="1">
      <c r="A20" s="77" t="s">
        <v>94</v>
      </c>
      <c r="B20" s="78"/>
      <c r="C20" s="42" t="s">
        <v>6</v>
      </c>
    </row>
    <row r="21" spans="1:3" ht="12.75">
      <c r="A21" s="79" t="s">
        <v>99</v>
      </c>
      <c r="B21" s="80"/>
      <c r="C21" s="43">
        <v>1</v>
      </c>
    </row>
    <row r="22" spans="1:3" ht="12.75">
      <c r="A22" s="81" t="s">
        <v>115</v>
      </c>
      <c r="B22" s="70" t="s">
        <v>100</v>
      </c>
      <c r="C22" s="26">
        <v>2</v>
      </c>
    </row>
    <row r="23" spans="1:3" ht="13.5" thickBot="1">
      <c r="A23" s="71" t="s">
        <v>98</v>
      </c>
      <c r="B23" s="72"/>
      <c r="C23" s="27">
        <v>3</v>
      </c>
    </row>
    <row r="24" ht="13.5" thickBot="1"/>
    <row r="25" spans="1:5" ht="24.75" customHeight="1" thickBot="1">
      <c r="A25" s="104" t="s">
        <v>106</v>
      </c>
      <c r="B25" s="105"/>
      <c r="C25" s="105"/>
      <c r="D25" s="106"/>
      <c r="E25" s="35"/>
    </row>
    <row r="27" spans="1:5" ht="12.75">
      <c r="A27" s="64" t="s">
        <v>62</v>
      </c>
      <c r="B27" s="64"/>
      <c r="C27" s="64"/>
      <c r="D27" s="64"/>
      <c r="E27" s="33"/>
    </row>
    <row r="29" spans="1:4" ht="12.75">
      <c r="A29" s="74" t="s">
        <v>96</v>
      </c>
      <c r="B29" s="74"/>
      <c r="C29" s="74"/>
      <c r="D29" s="74"/>
    </row>
    <row r="31" spans="1:5" ht="12.75" hidden="1">
      <c r="A31" s="75" t="s">
        <v>97</v>
      </c>
      <c r="B31" s="75"/>
      <c r="C31" s="75"/>
      <c r="D31" s="75"/>
      <c r="E31" s="29"/>
    </row>
    <row r="32" spans="1:5" ht="21.75" customHeight="1" hidden="1">
      <c r="A32" s="94" t="s">
        <v>63</v>
      </c>
      <c r="B32" s="94"/>
      <c r="C32" s="94"/>
      <c r="D32" s="94"/>
      <c r="E32" s="30"/>
    </row>
    <row r="33" ht="13.5" hidden="1" thickBot="1"/>
    <row r="34" spans="1:3" ht="13.5" hidden="1" thickBot="1">
      <c r="A34" s="77" t="s">
        <v>64</v>
      </c>
      <c r="B34" s="78"/>
      <c r="C34" s="42" t="s">
        <v>52</v>
      </c>
    </row>
    <row r="35" spans="1:3" ht="12.75" hidden="1">
      <c r="A35" s="79" t="s">
        <v>99</v>
      </c>
      <c r="B35" s="80"/>
      <c r="C35" s="40" t="s">
        <v>65</v>
      </c>
    </row>
    <row r="36" spans="1:3" ht="12.75" hidden="1">
      <c r="A36" s="81" t="s">
        <v>100</v>
      </c>
      <c r="B36" s="70"/>
      <c r="C36" s="21" t="s">
        <v>66</v>
      </c>
    </row>
    <row r="37" spans="1:3" ht="13.5" hidden="1" thickBot="1">
      <c r="A37" s="71" t="s">
        <v>98</v>
      </c>
      <c r="B37" s="72"/>
      <c r="C37" s="22" t="s">
        <v>67</v>
      </c>
    </row>
    <row r="38" ht="12.75" hidden="1"/>
    <row r="39" spans="1:5" ht="12.75">
      <c r="A39" s="75" t="s">
        <v>101</v>
      </c>
      <c r="B39" s="75"/>
      <c r="C39" s="75"/>
      <c r="D39" s="75"/>
      <c r="E39" s="29"/>
    </row>
    <row r="40" ht="13.5" thickBot="1"/>
    <row r="41" spans="1:3" ht="13.5" thickBot="1">
      <c r="A41" s="77" t="s">
        <v>64</v>
      </c>
      <c r="B41" s="78"/>
      <c r="C41" s="42" t="s">
        <v>52</v>
      </c>
    </row>
    <row r="42" spans="1:3" ht="12.75">
      <c r="A42" s="79" t="s">
        <v>99</v>
      </c>
      <c r="B42" s="80"/>
      <c r="C42" s="40" t="s">
        <v>68</v>
      </c>
    </row>
    <row r="43" spans="1:3" ht="12.75">
      <c r="A43" s="81" t="s">
        <v>100</v>
      </c>
      <c r="B43" s="70"/>
      <c r="C43" s="21" t="s">
        <v>69</v>
      </c>
    </row>
    <row r="44" spans="1:3" ht="13.5" thickBot="1">
      <c r="A44" s="71" t="s">
        <v>98</v>
      </c>
      <c r="B44" s="72"/>
      <c r="C44" s="22" t="s">
        <v>70</v>
      </c>
    </row>
    <row r="46" spans="1:4" ht="12.75">
      <c r="A46" s="74" t="s">
        <v>102</v>
      </c>
      <c r="B46" s="74"/>
      <c r="C46" s="74"/>
      <c r="D46" s="74"/>
    </row>
    <row r="47" spans="1:4" ht="12.75">
      <c r="A47" s="75" t="s">
        <v>103</v>
      </c>
      <c r="B47" s="75"/>
      <c r="C47" s="75"/>
      <c r="D47" s="75"/>
    </row>
    <row r="48" spans="1:4" ht="12.75">
      <c r="A48" s="75" t="s">
        <v>114</v>
      </c>
      <c r="B48" s="75"/>
      <c r="C48" s="75"/>
      <c r="D48" s="75"/>
    </row>
    <row r="50" spans="1:5" ht="12.75">
      <c r="A50" s="74" t="s">
        <v>142</v>
      </c>
      <c r="B50" s="74"/>
      <c r="C50" s="74"/>
      <c r="D50" s="74"/>
      <c r="E50" s="31"/>
    </row>
    <row r="51" ht="13.5" thickBot="1"/>
    <row r="52" spans="1:3" ht="13.5" thickBot="1">
      <c r="A52" s="77" t="s">
        <v>104</v>
      </c>
      <c r="B52" s="78"/>
      <c r="C52" s="42" t="s">
        <v>6</v>
      </c>
    </row>
    <row r="53" spans="1:3" ht="12.75">
      <c r="A53" s="79" t="s">
        <v>99</v>
      </c>
      <c r="B53" s="80"/>
      <c r="C53" s="43">
        <v>5</v>
      </c>
    </row>
    <row r="54" spans="1:3" ht="12.75">
      <c r="A54" s="81" t="s">
        <v>100</v>
      </c>
      <c r="B54" s="70"/>
      <c r="C54" s="26">
        <v>10</v>
      </c>
    </row>
    <row r="55" spans="1:3" ht="13.5" thickBot="1">
      <c r="A55" s="71" t="s">
        <v>98</v>
      </c>
      <c r="B55" s="72"/>
      <c r="C55" s="27">
        <v>15</v>
      </c>
    </row>
    <row r="56" ht="13.5" thickBot="1"/>
    <row r="57" spans="1:5" ht="28.5" customHeight="1" thickBot="1">
      <c r="A57" s="104" t="s">
        <v>105</v>
      </c>
      <c r="B57" s="105"/>
      <c r="C57" s="105"/>
      <c r="D57" s="106"/>
      <c r="E57" s="35"/>
    </row>
    <row r="59" spans="1:5" ht="12.75">
      <c r="A59" s="64" t="s">
        <v>71</v>
      </c>
      <c r="B59" s="64"/>
      <c r="C59" s="64"/>
      <c r="D59" s="64"/>
      <c r="E59" s="33"/>
    </row>
    <row r="60" ht="13.5" thickBot="1"/>
    <row r="61" spans="1:5" ht="12.75">
      <c r="A61" s="107" t="s">
        <v>107</v>
      </c>
      <c r="B61" s="108"/>
      <c r="C61" s="108"/>
      <c r="D61" s="109"/>
      <c r="E61" s="36"/>
    </row>
    <row r="62" spans="1:5" ht="13.5" thickBot="1">
      <c r="A62" s="110" t="s">
        <v>72</v>
      </c>
      <c r="B62" s="111"/>
      <c r="C62" s="111"/>
      <c r="D62" s="112"/>
      <c r="E62" s="37"/>
    </row>
    <row r="64" spans="1:5" ht="12.75">
      <c r="A64" s="100" t="s">
        <v>109</v>
      </c>
      <c r="B64" s="100"/>
      <c r="C64" s="100"/>
      <c r="D64" s="100"/>
      <c r="E64" s="33"/>
    </row>
    <row r="66" spans="1:5" ht="26.25" customHeight="1">
      <c r="A66" s="101" t="s">
        <v>108</v>
      </c>
      <c r="B66" s="101"/>
      <c r="C66" s="101"/>
      <c r="D66" s="101"/>
      <c r="E66" s="32"/>
    </row>
    <row r="67" spans="1:5" ht="12.75">
      <c r="A67" s="74" t="s">
        <v>143</v>
      </c>
      <c r="B67" s="74"/>
      <c r="C67" s="74"/>
      <c r="D67" s="74"/>
      <c r="E67" s="34"/>
    </row>
    <row r="68" spans="1:5" ht="24.75" customHeight="1">
      <c r="A68" s="101" t="s">
        <v>144</v>
      </c>
      <c r="B68" s="101"/>
      <c r="C68" s="101"/>
      <c r="D68" s="101"/>
      <c r="E68" s="32"/>
    </row>
    <row r="69" ht="13.5" thickBot="1"/>
    <row r="70" spans="1:5" ht="13.5" thickBot="1">
      <c r="A70" s="83" t="s">
        <v>110</v>
      </c>
      <c r="B70" s="102"/>
      <c r="C70" s="102"/>
      <c r="D70" s="103"/>
      <c r="E70" s="38"/>
    </row>
    <row r="72" spans="1:5" ht="12.75">
      <c r="A72" s="99" t="s">
        <v>111</v>
      </c>
      <c r="B72" s="99"/>
      <c r="C72" s="99"/>
      <c r="D72" s="99"/>
      <c r="E72" s="33"/>
    </row>
    <row r="74" spans="1:5" ht="21.75" customHeight="1">
      <c r="A74" s="94" t="s">
        <v>145</v>
      </c>
      <c r="B74" s="94"/>
      <c r="C74" s="94"/>
      <c r="D74" s="94"/>
      <c r="E74" s="30"/>
    </row>
    <row r="75" spans="2:5" ht="12.75">
      <c r="B75" s="34"/>
      <c r="C75" s="34"/>
      <c r="D75" s="34"/>
      <c r="E75" s="34"/>
    </row>
    <row r="76" spans="1:5" ht="24.75" customHeight="1">
      <c r="A76" s="68" t="s">
        <v>112</v>
      </c>
      <c r="B76" s="68"/>
      <c r="C76" s="68"/>
      <c r="D76" s="68"/>
      <c r="E76" s="28"/>
    </row>
    <row r="77" ht="13.5" thickBot="1"/>
    <row r="78" spans="1:4" ht="26.25" thickBot="1">
      <c r="A78" s="45" t="s">
        <v>73</v>
      </c>
      <c r="B78" s="41" t="s">
        <v>45</v>
      </c>
      <c r="C78" s="78" t="s">
        <v>52</v>
      </c>
      <c r="D78" s="98"/>
    </row>
    <row r="79" spans="1:4" ht="12.75">
      <c r="A79" s="92" t="s">
        <v>74</v>
      </c>
      <c r="B79" s="44">
        <v>0</v>
      </c>
      <c r="C79" s="96" t="s">
        <v>77</v>
      </c>
      <c r="D79" s="97"/>
    </row>
    <row r="80" spans="1:4" ht="12.75">
      <c r="A80" s="63"/>
      <c r="B80" s="20">
        <v>3</v>
      </c>
      <c r="C80" s="88" t="s">
        <v>76</v>
      </c>
      <c r="D80" s="89"/>
    </row>
    <row r="81" spans="1:4" ht="12.75">
      <c r="A81" s="93"/>
      <c r="B81" s="20">
        <v>5</v>
      </c>
      <c r="C81" s="88" t="s">
        <v>75</v>
      </c>
      <c r="D81" s="89"/>
    </row>
    <row r="82" spans="1:4" ht="12.75">
      <c r="A82" s="69" t="s">
        <v>40</v>
      </c>
      <c r="B82" s="20">
        <v>0</v>
      </c>
      <c r="C82" s="88" t="s">
        <v>78</v>
      </c>
      <c r="D82" s="89"/>
    </row>
    <row r="83" spans="1:4" ht="12.75">
      <c r="A83" s="63"/>
      <c r="B83" s="20">
        <v>3</v>
      </c>
      <c r="C83" s="88" t="s">
        <v>79</v>
      </c>
      <c r="D83" s="89"/>
    </row>
    <row r="84" spans="1:4" ht="12.75">
      <c r="A84" s="93"/>
      <c r="B84" s="20">
        <v>5</v>
      </c>
      <c r="C84" s="88" t="s">
        <v>80</v>
      </c>
      <c r="D84" s="89"/>
    </row>
    <row r="85" spans="1:4" ht="12.75">
      <c r="A85" s="69" t="s">
        <v>41</v>
      </c>
      <c r="B85" s="20">
        <v>0</v>
      </c>
      <c r="C85" s="88" t="s">
        <v>81</v>
      </c>
      <c r="D85" s="89"/>
    </row>
    <row r="86" spans="1:4" ht="12.75">
      <c r="A86" s="63"/>
      <c r="B86" s="20">
        <v>3</v>
      </c>
      <c r="C86" s="88" t="s">
        <v>82</v>
      </c>
      <c r="D86" s="89"/>
    </row>
    <row r="87" spans="1:4" ht="12.75">
      <c r="A87" s="93"/>
      <c r="B87" s="20">
        <v>5</v>
      </c>
      <c r="C87" s="88" t="s">
        <v>83</v>
      </c>
      <c r="D87" s="89"/>
    </row>
    <row r="88" spans="1:4" ht="12.75">
      <c r="A88" s="69" t="s">
        <v>42</v>
      </c>
      <c r="B88" s="20">
        <v>0</v>
      </c>
      <c r="C88" s="88" t="s">
        <v>90</v>
      </c>
      <c r="D88" s="89"/>
    </row>
    <row r="89" spans="1:4" ht="12.75">
      <c r="A89" s="63"/>
      <c r="B89" s="20">
        <v>3</v>
      </c>
      <c r="C89" s="88" t="s">
        <v>121</v>
      </c>
      <c r="D89" s="89"/>
    </row>
    <row r="90" spans="1:4" ht="12.75">
      <c r="A90" s="93"/>
      <c r="B90" s="20">
        <v>5</v>
      </c>
      <c r="C90" s="88" t="s">
        <v>91</v>
      </c>
      <c r="D90" s="89"/>
    </row>
    <row r="91" spans="1:4" ht="24.75" customHeight="1">
      <c r="A91" s="69" t="s">
        <v>43</v>
      </c>
      <c r="B91" s="20">
        <v>0</v>
      </c>
      <c r="C91" s="86" t="s">
        <v>84</v>
      </c>
      <c r="D91" s="87"/>
    </row>
    <row r="92" spans="1:4" ht="24.75" customHeight="1">
      <c r="A92" s="63"/>
      <c r="B92" s="20">
        <v>3</v>
      </c>
      <c r="C92" s="88" t="s">
        <v>85</v>
      </c>
      <c r="D92" s="89"/>
    </row>
    <row r="93" spans="1:4" ht="25.5" customHeight="1" thickBot="1">
      <c r="A93" s="82"/>
      <c r="B93" s="39">
        <v>5</v>
      </c>
      <c r="C93" s="90" t="s">
        <v>86</v>
      </c>
      <c r="D93" s="91"/>
    </row>
    <row r="95" spans="1:4" ht="12.75">
      <c r="A95" s="74" t="s">
        <v>143</v>
      </c>
      <c r="B95" s="74"/>
      <c r="C95" s="74"/>
      <c r="D95" s="74"/>
    </row>
    <row r="96" spans="1:4" ht="24.75" customHeight="1">
      <c r="A96" s="68" t="s">
        <v>146</v>
      </c>
      <c r="B96" s="76"/>
      <c r="C96" s="76"/>
      <c r="D96" s="76"/>
    </row>
    <row r="97" ht="13.5" thickBot="1"/>
    <row r="98" spans="1:4" ht="13.5" thickBot="1">
      <c r="A98" s="83" t="s">
        <v>116</v>
      </c>
      <c r="B98" s="84"/>
      <c r="C98" s="84"/>
      <c r="D98" s="85"/>
    </row>
    <row r="100" spans="1:4" ht="12.75">
      <c r="A100" s="64" t="s">
        <v>147</v>
      </c>
      <c r="B100" s="64"/>
      <c r="C100" s="64"/>
      <c r="D100" s="64"/>
    </row>
    <row r="101" ht="13.5" thickBot="1"/>
    <row r="102" spans="1:4" ht="13.5" thickBot="1">
      <c r="A102" s="65" t="s">
        <v>87</v>
      </c>
      <c r="B102" s="66"/>
      <c r="C102" s="66"/>
      <c r="D102" s="67"/>
    </row>
    <row r="104" spans="1:4" ht="12.75">
      <c r="A104" s="64" t="s">
        <v>89</v>
      </c>
      <c r="B104" s="64"/>
      <c r="C104" s="64"/>
      <c r="D104" s="64"/>
    </row>
    <row r="106" spans="1:4" ht="39" customHeight="1">
      <c r="A106" s="68" t="s">
        <v>117</v>
      </c>
      <c r="B106" s="76"/>
      <c r="C106" s="76"/>
      <c r="D106" s="76"/>
    </row>
    <row r="107" spans="1:4" ht="12.75">
      <c r="A107" s="74" t="s">
        <v>118</v>
      </c>
      <c r="B107" s="75"/>
      <c r="C107" s="75"/>
      <c r="D107" s="75"/>
    </row>
    <row r="108" spans="1:4" ht="12.75">
      <c r="A108" s="75" t="s">
        <v>119</v>
      </c>
      <c r="B108" s="75"/>
      <c r="C108" s="75"/>
      <c r="D108" s="75"/>
    </row>
    <row r="109" spans="1:4" ht="25.5" customHeight="1">
      <c r="A109" s="76" t="s">
        <v>120</v>
      </c>
      <c r="B109" s="76"/>
      <c r="C109" s="76"/>
      <c r="D109" s="76"/>
    </row>
  </sheetData>
  <mergeCells count="81">
    <mergeCell ref="A18:D18"/>
    <mergeCell ref="A25:D25"/>
    <mergeCell ref="A27:D27"/>
    <mergeCell ref="A20:B20"/>
    <mergeCell ref="A21:B21"/>
    <mergeCell ref="A22:B22"/>
    <mergeCell ref="A23:B23"/>
    <mergeCell ref="A46:D46"/>
    <mergeCell ref="A47:D47"/>
    <mergeCell ref="A48:D48"/>
    <mergeCell ref="A50:D50"/>
    <mergeCell ref="A57:D57"/>
    <mergeCell ref="A59:D59"/>
    <mergeCell ref="A61:D61"/>
    <mergeCell ref="A62:D62"/>
    <mergeCell ref="A74:D74"/>
    <mergeCell ref="A76:D76"/>
    <mergeCell ref="A64:D64"/>
    <mergeCell ref="A66:D66"/>
    <mergeCell ref="A67:D67"/>
    <mergeCell ref="A68:D68"/>
    <mergeCell ref="A70:D70"/>
    <mergeCell ref="C88:D88"/>
    <mergeCell ref="C89:D89"/>
    <mergeCell ref="C90:D90"/>
    <mergeCell ref="C83:D83"/>
    <mergeCell ref="C84:D84"/>
    <mergeCell ref="C85:D85"/>
    <mergeCell ref="C86:D86"/>
    <mergeCell ref="A14:D14"/>
    <mergeCell ref="A15:D15"/>
    <mergeCell ref="A16:D16"/>
    <mergeCell ref="C87:D87"/>
    <mergeCell ref="C79:D79"/>
    <mergeCell ref="C80:D80"/>
    <mergeCell ref="C81:D81"/>
    <mergeCell ref="C82:D82"/>
    <mergeCell ref="C78:D78"/>
    <mergeCell ref="A72:D72"/>
    <mergeCell ref="A1:D1"/>
    <mergeCell ref="A3:D3"/>
    <mergeCell ref="A5:D5"/>
    <mergeCell ref="A7:D7"/>
    <mergeCell ref="A29:D29"/>
    <mergeCell ref="A31:D31"/>
    <mergeCell ref="A32:D32"/>
    <mergeCell ref="A39:D39"/>
    <mergeCell ref="A34:B34"/>
    <mergeCell ref="A35:B35"/>
    <mergeCell ref="A36:B36"/>
    <mergeCell ref="A37:B37"/>
    <mergeCell ref="A41:B41"/>
    <mergeCell ref="A42:B42"/>
    <mergeCell ref="A43:B43"/>
    <mergeCell ref="A44:B44"/>
    <mergeCell ref="A52:B52"/>
    <mergeCell ref="A53:B53"/>
    <mergeCell ref="A54:B54"/>
    <mergeCell ref="A55:B55"/>
    <mergeCell ref="A79:A81"/>
    <mergeCell ref="A82:A84"/>
    <mergeCell ref="A85:A87"/>
    <mergeCell ref="A88:A90"/>
    <mergeCell ref="A106:D106"/>
    <mergeCell ref="A91:A93"/>
    <mergeCell ref="A95:D95"/>
    <mergeCell ref="A96:D96"/>
    <mergeCell ref="A98:D98"/>
    <mergeCell ref="C91:D91"/>
    <mergeCell ref="C92:D92"/>
    <mergeCell ref="C93:D93"/>
    <mergeCell ref="A107:D107"/>
    <mergeCell ref="A108:D108"/>
    <mergeCell ref="A109:D109"/>
    <mergeCell ref="A9:B9"/>
    <mergeCell ref="A10:B10"/>
    <mergeCell ref="A11:B11"/>
    <mergeCell ref="A12:B12"/>
    <mergeCell ref="A100:D100"/>
    <mergeCell ref="A102:D102"/>
    <mergeCell ref="A104:D10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20">
      <selection activeCell="C11" sqref="C11"/>
    </sheetView>
  </sheetViews>
  <sheetFormatPr defaultColWidth="9.140625" defaultRowHeight="12.75"/>
  <cols>
    <col min="1" max="1" width="4.421875" style="1" customWidth="1"/>
    <col min="2" max="2" width="17.00390625" style="2" customWidth="1"/>
    <col min="3" max="3" width="6.7109375" style="1" bestFit="1" customWidth="1"/>
    <col min="4" max="4" width="7.421875" style="1" customWidth="1"/>
    <col min="5" max="5" width="6.28125" style="1" bestFit="1" customWidth="1"/>
    <col min="6" max="6" width="2.421875" style="1" customWidth="1"/>
    <col min="7" max="7" width="7.140625" style="1" customWidth="1"/>
    <col min="8" max="8" width="42.8515625" style="1" bestFit="1" customWidth="1"/>
    <col min="9" max="9" width="13.28125" style="1" customWidth="1"/>
    <col min="10" max="11" width="12.00390625" style="1" customWidth="1"/>
    <col min="12" max="12" width="9.140625" style="1" customWidth="1"/>
    <col min="13" max="13" width="0.13671875" style="1" customWidth="1"/>
    <col min="14" max="16" width="9.140625" style="1" hidden="1" customWidth="1"/>
    <col min="17" max="16384" width="9.140625" style="1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18" customFormat="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" thickBot="1"/>
    <row r="4" spans="1:11" ht="11.25">
      <c r="A4" s="114" t="s">
        <v>3</v>
      </c>
      <c r="B4" s="115"/>
      <c r="C4" s="121" t="s">
        <v>2</v>
      </c>
      <c r="D4" s="121"/>
      <c r="E4" s="122"/>
      <c r="G4" s="157" t="s">
        <v>1</v>
      </c>
      <c r="H4" s="157"/>
      <c r="I4" s="148" t="s">
        <v>2</v>
      </c>
      <c r="J4" s="149"/>
      <c r="K4" s="150"/>
    </row>
    <row r="5" spans="1:11" ht="11.25">
      <c r="A5" s="116"/>
      <c r="B5" s="117"/>
      <c r="C5" s="48" t="s">
        <v>53</v>
      </c>
      <c r="D5" s="48" t="s">
        <v>54</v>
      </c>
      <c r="E5" s="49" t="s">
        <v>55</v>
      </c>
      <c r="G5" s="157"/>
      <c r="H5" s="157"/>
      <c r="I5" s="48" t="s">
        <v>53</v>
      </c>
      <c r="J5" s="48" t="s">
        <v>54</v>
      </c>
      <c r="K5" s="48" t="s">
        <v>55</v>
      </c>
    </row>
    <row r="6" spans="1:11" ht="12.75">
      <c r="A6" s="123" t="s">
        <v>148</v>
      </c>
      <c r="B6" s="124"/>
      <c r="C6" s="4">
        <v>0</v>
      </c>
      <c r="D6" s="4">
        <v>0</v>
      </c>
      <c r="E6" s="4">
        <v>1</v>
      </c>
      <c r="G6" s="73">
        <v>1</v>
      </c>
      <c r="H6" s="19" t="s">
        <v>150</v>
      </c>
      <c r="I6" s="57">
        <v>1</v>
      </c>
      <c r="J6" s="57">
        <v>0</v>
      </c>
      <c r="K6" s="57">
        <v>0</v>
      </c>
    </row>
    <row r="7" spans="1:11" ht="12.75">
      <c r="A7" s="123"/>
      <c r="B7" s="124"/>
      <c r="C7" s="4"/>
      <c r="D7" s="4"/>
      <c r="E7" s="4"/>
      <c r="G7" s="73">
        <v>2</v>
      </c>
      <c r="H7" s="19" t="s">
        <v>151</v>
      </c>
      <c r="I7" s="57">
        <v>1</v>
      </c>
      <c r="J7" s="57">
        <v>0</v>
      </c>
      <c r="K7" s="57">
        <v>0</v>
      </c>
    </row>
    <row r="8" spans="1:11" ht="12.75">
      <c r="A8" s="123"/>
      <c r="B8" s="124"/>
      <c r="C8" s="4"/>
      <c r="D8" s="4"/>
      <c r="E8" s="4"/>
      <c r="G8" s="73">
        <v>3</v>
      </c>
      <c r="H8" s="19" t="s">
        <v>152</v>
      </c>
      <c r="I8" s="57">
        <v>1</v>
      </c>
      <c r="J8" s="57">
        <v>0</v>
      </c>
      <c r="K8" s="57">
        <v>0</v>
      </c>
    </row>
    <row r="9" spans="1:11" ht="12.75">
      <c r="A9" s="123"/>
      <c r="B9" s="124"/>
      <c r="C9" s="4"/>
      <c r="D9" s="4"/>
      <c r="E9" s="5"/>
      <c r="G9" s="73">
        <v>4</v>
      </c>
      <c r="H9" s="19" t="s">
        <v>153</v>
      </c>
      <c r="I9" s="57">
        <v>1</v>
      </c>
      <c r="J9" s="57">
        <v>0</v>
      </c>
      <c r="K9" s="57">
        <v>0</v>
      </c>
    </row>
    <row r="10" spans="1:11" ht="12.75">
      <c r="A10" s="123"/>
      <c r="B10" s="124"/>
      <c r="C10" s="4"/>
      <c r="D10" s="4"/>
      <c r="E10" s="5"/>
      <c r="G10" s="73">
        <v>5</v>
      </c>
      <c r="H10" s="19" t="s">
        <v>154</v>
      </c>
      <c r="I10" s="57">
        <v>0</v>
      </c>
      <c r="J10" s="57">
        <v>0</v>
      </c>
      <c r="K10" s="57">
        <v>1</v>
      </c>
    </row>
    <row r="11" spans="1:11" ht="12.75">
      <c r="A11" s="123"/>
      <c r="B11" s="124"/>
      <c r="C11" s="4"/>
      <c r="D11" s="4"/>
      <c r="E11" s="5"/>
      <c r="G11" s="73">
        <v>6</v>
      </c>
      <c r="H11" s="19" t="s">
        <v>155</v>
      </c>
      <c r="I11" s="57">
        <v>0</v>
      </c>
      <c r="J11" s="57">
        <v>1</v>
      </c>
      <c r="K11" s="57">
        <v>0</v>
      </c>
    </row>
    <row r="12" spans="1:11" ht="11.25">
      <c r="A12" s="125" t="s">
        <v>11</v>
      </c>
      <c r="B12" s="126"/>
      <c r="C12" s="6">
        <f>SUM(C6:C11)</f>
        <v>0</v>
      </c>
      <c r="D12" s="6">
        <f>SUM(D6:D11)</f>
        <v>0</v>
      </c>
      <c r="E12" s="7">
        <f>SUM(E6:E11)</f>
        <v>1</v>
      </c>
      <c r="G12" s="156" t="s">
        <v>4</v>
      </c>
      <c r="H12" s="156"/>
      <c r="I12" s="6">
        <f>SUM(I6:I11)</f>
        <v>4</v>
      </c>
      <c r="J12" s="6">
        <f>SUM(J6:J11)</f>
        <v>1</v>
      </c>
      <c r="K12" s="6">
        <f>SUM(K6:K11)</f>
        <v>1</v>
      </c>
    </row>
    <row r="13" spans="1:11" ht="12" thickBot="1">
      <c r="A13" s="154" t="s">
        <v>12</v>
      </c>
      <c r="B13" s="155"/>
      <c r="C13" s="119">
        <f>((1*C12)+(2*D12)+(3*E12))</f>
        <v>3</v>
      </c>
      <c r="D13" s="119"/>
      <c r="E13" s="120"/>
      <c r="G13" s="119" t="s">
        <v>12</v>
      </c>
      <c r="H13" s="119"/>
      <c r="I13" s="119">
        <f>((5*I12)+(10*J12)+(15*K12))</f>
        <v>45</v>
      </c>
      <c r="J13" s="119"/>
      <c r="K13" s="119"/>
    </row>
    <row r="14" spans="1:11" s="10" customFormat="1" ht="11.25">
      <c r="A14" s="8"/>
      <c r="B14" s="8"/>
      <c r="C14" s="9"/>
      <c r="D14" s="9"/>
      <c r="E14" s="9"/>
      <c r="G14" s="9"/>
      <c r="H14" s="9"/>
      <c r="I14" s="9"/>
      <c r="J14" s="9"/>
      <c r="K14" s="9"/>
    </row>
    <row r="15" spans="1:11" ht="21.75" customHeight="1">
      <c r="A15" s="136" t="s">
        <v>13</v>
      </c>
      <c r="B15" s="136"/>
      <c r="C15" s="136"/>
      <c r="D15" s="118">
        <f>SUM(C13,I13)</f>
        <v>48</v>
      </c>
      <c r="E15" s="118"/>
      <c r="F15" s="10"/>
      <c r="G15" s="9"/>
      <c r="H15" s="9"/>
      <c r="I15" s="9"/>
      <c r="J15" s="9"/>
      <c r="K15" s="9"/>
    </row>
    <row r="16" ht="12" thickBot="1"/>
    <row r="17" spans="1:11" ht="33.75">
      <c r="A17" s="51" t="s">
        <v>14</v>
      </c>
      <c r="B17" s="46" t="s">
        <v>5</v>
      </c>
      <c r="C17" s="52" t="s">
        <v>6</v>
      </c>
      <c r="D17" s="52" t="s">
        <v>45</v>
      </c>
      <c r="E17" s="53" t="s">
        <v>46</v>
      </c>
      <c r="G17" s="50" t="s">
        <v>14</v>
      </c>
      <c r="H17" s="47" t="s">
        <v>35</v>
      </c>
      <c r="I17" s="50" t="s">
        <v>6</v>
      </c>
      <c r="J17" s="50" t="s">
        <v>45</v>
      </c>
      <c r="K17" s="47" t="s">
        <v>46</v>
      </c>
    </row>
    <row r="18" spans="1:11" ht="34.5" customHeight="1">
      <c r="A18" s="11" t="s">
        <v>15</v>
      </c>
      <c r="B18" s="3" t="s">
        <v>28</v>
      </c>
      <c r="C18" s="12">
        <v>2</v>
      </c>
      <c r="D18" s="13">
        <v>0</v>
      </c>
      <c r="E18" s="13">
        <f>C18*D18</f>
        <v>0</v>
      </c>
      <c r="G18" s="12" t="s">
        <v>36</v>
      </c>
      <c r="H18" s="14" t="s">
        <v>131</v>
      </c>
      <c r="I18" s="12">
        <v>1.5</v>
      </c>
      <c r="J18" s="15">
        <v>3</v>
      </c>
      <c r="K18" s="12">
        <f>I18*J18</f>
        <v>4.5</v>
      </c>
    </row>
    <row r="19" spans="1:11" ht="56.25">
      <c r="A19" s="11" t="s">
        <v>16</v>
      </c>
      <c r="B19" s="3" t="s">
        <v>123</v>
      </c>
      <c r="C19" s="12">
        <v>1</v>
      </c>
      <c r="D19" s="13">
        <v>0</v>
      </c>
      <c r="E19" s="13">
        <f aca="true" t="shared" si="0" ref="E19:E28">C19*D19</f>
        <v>0</v>
      </c>
      <c r="G19" s="12" t="s">
        <v>37</v>
      </c>
      <c r="H19" s="14" t="s">
        <v>44</v>
      </c>
      <c r="I19" s="12">
        <v>0.5</v>
      </c>
      <c r="J19" s="15">
        <v>5</v>
      </c>
      <c r="K19" s="12">
        <f aca="true" t="shared" si="1" ref="K19:K25">I19*J19</f>
        <v>2.5</v>
      </c>
    </row>
    <row r="20" spans="1:11" ht="31.5" customHeight="1">
      <c r="A20" s="11" t="s">
        <v>17</v>
      </c>
      <c r="B20" s="3" t="s">
        <v>135</v>
      </c>
      <c r="C20" s="12">
        <v>1</v>
      </c>
      <c r="D20" s="13">
        <v>1</v>
      </c>
      <c r="E20" s="13">
        <f t="shared" si="0"/>
        <v>1</v>
      </c>
      <c r="G20" s="12" t="s">
        <v>38</v>
      </c>
      <c r="H20" s="14" t="s">
        <v>136</v>
      </c>
      <c r="I20" s="12">
        <v>1</v>
      </c>
      <c r="J20" s="15">
        <v>5</v>
      </c>
      <c r="K20" s="12">
        <f t="shared" si="1"/>
        <v>5</v>
      </c>
    </row>
    <row r="21" spans="1:11" ht="22.5">
      <c r="A21" s="11" t="s">
        <v>18</v>
      </c>
      <c r="B21" s="3" t="s">
        <v>29</v>
      </c>
      <c r="C21" s="12">
        <v>1</v>
      </c>
      <c r="D21" s="13">
        <v>0</v>
      </c>
      <c r="E21" s="13">
        <f t="shared" si="0"/>
        <v>0</v>
      </c>
      <c r="G21" s="12" t="s">
        <v>39</v>
      </c>
      <c r="H21" s="14" t="s">
        <v>127</v>
      </c>
      <c r="I21" s="12">
        <v>0.5</v>
      </c>
      <c r="J21" s="15">
        <v>3</v>
      </c>
      <c r="K21" s="12">
        <f t="shared" si="1"/>
        <v>1.5</v>
      </c>
    </row>
    <row r="22" spans="1:11" ht="22.5">
      <c r="A22" s="11" t="s">
        <v>19</v>
      </c>
      <c r="B22" s="3" t="s">
        <v>124</v>
      </c>
      <c r="C22" s="12">
        <v>1</v>
      </c>
      <c r="D22" s="13">
        <v>0</v>
      </c>
      <c r="E22" s="13">
        <f t="shared" si="0"/>
        <v>0</v>
      </c>
      <c r="G22" s="12" t="s">
        <v>40</v>
      </c>
      <c r="H22" s="14" t="s">
        <v>10</v>
      </c>
      <c r="I22" s="12">
        <v>1</v>
      </c>
      <c r="J22" s="15">
        <v>4</v>
      </c>
      <c r="K22" s="12">
        <f t="shared" si="1"/>
        <v>4</v>
      </c>
    </row>
    <row r="23" spans="1:11" ht="22.5">
      <c r="A23" s="11" t="s">
        <v>20</v>
      </c>
      <c r="B23" s="3" t="s">
        <v>30</v>
      </c>
      <c r="C23" s="12">
        <v>0.5</v>
      </c>
      <c r="D23" s="13">
        <v>0</v>
      </c>
      <c r="E23" s="13">
        <f t="shared" si="0"/>
        <v>0</v>
      </c>
      <c r="G23" s="12" t="s">
        <v>41</v>
      </c>
      <c r="H23" s="14" t="s">
        <v>128</v>
      </c>
      <c r="I23" s="12">
        <v>2</v>
      </c>
      <c r="J23" s="15">
        <v>5</v>
      </c>
      <c r="K23" s="12">
        <f t="shared" si="1"/>
        <v>10</v>
      </c>
    </row>
    <row r="24" spans="1:11" ht="22.5">
      <c r="A24" s="11" t="s">
        <v>21</v>
      </c>
      <c r="B24" s="3" t="s">
        <v>31</v>
      </c>
      <c r="C24" s="12">
        <v>0.5</v>
      </c>
      <c r="D24" s="13">
        <v>0</v>
      </c>
      <c r="E24" s="13">
        <f t="shared" si="0"/>
        <v>0</v>
      </c>
      <c r="G24" s="12" t="s">
        <v>42</v>
      </c>
      <c r="H24" s="14" t="s">
        <v>50</v>
      </c>
      <c r="I24" s="12">
        <v>-1</v>
      </c>
      <c r="J24" s="15">
        <v>5</v>
      </c>
      <c r="K24" s="12">
        <f t="shared" si="1"/>
        <v>-5</v>
      </c>
    </row>
    <row r="25" spans="1:11" ht="11.25">
      <c r="A25" s="11" t="s">
        <v>22</v>
      </c>
      <c r="B25" s="3" t="s">
        <v>8</v>
      </c>
      <c r="C25" s="12">
        <v>2</v>
      </c>
      <c r="D25" s="13">
        <v>0</v>
      </c>
      <c r="E25" s="13">
        <f t="shared" si="0"/>
        <v>0</v>
      </c>
      <c r="G25" s="15" t="s">
        <v>43</v>
      </c>
      <c r="H25" s="16" t="s">
        <v>49</v>
      </c>
      <c r="I25" s="15">
        <v>-1</v>
      </c>
      <c r="J25" s="15">
        <v>0</v>
      </c>
      <c r="K25" s="15">
        <f t="shared" si="1"/>
        <v>0</v>
      </c>
    </row>
    <row r="26" spans="1:11" ht="11.25">
      <c r="A26" s="11" t="s">
        <v>23</v>
      </c>
      <c r="B26" s="3" t="s">
        <v>9</v>
      </c>
      <c r="C26" s="12">
        <v>1</v>
      </c>
      <c r="D26" s="13">
        <v>1</v>
      </c>
      <c r="E26" s="13">
        <f>C26*D26</f>
        <v>1</v>
      </c>
      <c r="G26" s="133" t="s">
        <v>47</v>
      </c>
      <c r="H26" s="133"/>
      <c r="I26" s="133"/>
      <c r="J26" s="134">
        <f>SUM(K18:K25)</f>
        <v>22.5</v>
      </c>
      <c r="K26" s="134"/>
    </row>
    <row r="27" spans="1:11" ht="12.75" customHeight="1">
      <c r="A27" s="11" t="s">
        <v>24</v>
      </c>
      <c r="B27" s="3" t="s">
        <v>7</v>
      </c>
      <c r="C27" s="12">
        <v>1</v>
      </c>
      <c r="D27" s="13">
        <v>2</v>
      </c>
      <c r="E27" s="13">
        <f t="shared" si="0"/>
        <v>2</v>
      </c>
      <c r="G27" s="136" t="s">
        <v>51</v>
      </c>
      <c r="H27" s="136"/>
      <c r="I27" s="136"/>
      <c r="J27" s="135">
        <f>1.4+((-0.03)*(J26))</f>
        <v>0.725</v>
      </c>
      <c r="K27" s="135"/>
    </row>
    <row r="28" spans="1:5" ht="45.75" thickBot="1">
      <c r="A28" s="11" t="s">
        <v>25</v>
      </c>
      <c r="B28" s="3" t="s">
        <v>32</v>
      </c>
      <c r="C28" s="12">
        <v>1</v>
      </c>
      <c r="D28" s="13">
        <v>0</v>
      </c>
      <c r="E28" s="13">
        <f t="shared" si="0"/>
        <v>0</v>
      </c>
    </row>
    <row r="29" spans="1:16" ht="33" customHeight="1">
      <c r="A29" s="60" t="s">
        <v>26</v>
      </c>
      <c r="B29" s="3" t="s">
        <v>125</v>
      </c>
      <c r="C29" s="61">
        <v>1</v>
      </c>
      <c r="D29" s="13">
        <v>0</v>
      </c>
      <c r="E29" s="62">
        <f>C29*D29</f>
        <v>0</v>
      </c>
      <c r="G29" s="130" t="s">
        <v>122</v>
      </c>
      <c r="H29" s="131"/>
      <c r="I29" s="131"/>
      <c r="J29" s="131"/>
      <c r="K29" s="132"/>
      <c r="L29" s="145"/>
      <c r="M29" s="146"/>
      <c r="N29" s="146"/>
      <c r="O29" s="146"/>
      <c r="P29" s="147"/>
    </row>
    <row r="30" spans="1:16" ht="12" customHeight="1" thickBot="1">
      <c r="A30" s="60" t="s">
        <v>27</v>
      </c>
      <c r="B30" s="3" t="s">
        <v>126</v>
      </c>
      <c r="C30" s="15">
        <v>1</v>
      </c>
      <c r="D30" s="13">
        <v>0</v>
      </c>
      <c r="E30" s="62">
        <f>C30*D30</f>
        <v>0</v>
      </c>
      <c r="G30" s="127" t="s">
        <v>48</v>
      </c>
      <c r="H30" s="128"/>
      <c r="I30" s="128"/>
      <c r="J30" s="129"/>
      <c r="K30" s="54">
        <f>PRODUCT(D15,D32,J27)</f>
        <v>22.272</v>
      </c>
      <c r="L30" s="55"/>
      <c r="M30" s="56"/>
      <c r="N30" s="59"/>
      <c r="O30" s="59"/>
      <c r="P30" s="59"/>
    </row>
    <row r="31" spans="1:16" ht="12.75" customHeight="1" thickBot="1">
      <c r="A31" s="139" t="s">
        <v>33</v>
      </c>
      <c r="B31" s="140"/>
      <c r="C31" s="140"/>
      <c r="D31" s="143">
        <f>SUM(E18:E30)</f>
        <v>4</v>
      </c>
      <c r="E31" s="144"/>
      <c r="G31" s="151" t="s">
        <v>88</v>
      </c>
      <c r="H31" s="152"/>
      <c r="I31" s="152"/>
      <c r="J31" s="152"/>
      <c r="K31" s="153"/>
      <c r="L31" s="127" t="s">
        <v>129</v>
      </c>
      <c r="M31" s="128"/>
      <c r="N31" s="128"/>
      <c r="O31" s="129"/>
      <c r="P31" s="58"/>
    </row>
    <row r="32" spans="1:14" ht="12.75" customHeight="1" thickBot="1">
      <c r="A32" s="137" t="s">
        <v>34</v>
      </c>
      <c r="B32" s="138"/>
      <c r="C32" s="138"/>
      <c r="D32" s="141">
        <f>0.6+(0.01*D31)</f>
        <v>0.64</v>
      </c>
      <c r="E32" s="142"/>
      <c r="G32" s="158" t="s">
        <v>137</v>
      </c>
      <c r="H32" s="159"/>
      <c r="I32" s="160">
        <f>20*K30</f>
        <v>445.43999999999994</v>
      </c>
      <c r="J32" s="160"/>
      <c r="K32" s="161"/>
      <c r="L32" s="160">
        <f>I32/8</f>
        <v>55.67999999999999</v>
      </c>
      <c r="M32" s="160"/>
      <c r="N32" s="161"/>
    </row>
    <row r="33" spans="7:14" ht="13.5" customHeight="1" thickBot="1">
      <c r="G33" s="164" t="s">
        <v>138</v>
      </c>
      <c r="H33" s="165"/>
      <c r="I33" s="162">
        <f>28*K30</f>
        <v>623.616</v>
      </c>
      <c r="J33" s="162"/>
      <c r="K33" s="163"/>
      <c r="L33" s="162">
        <f>I33/8</f>
        <v>77.952</v>
      </c>
      <c r="M33" s="162"/>
      <c r="N33" s="163"/>
    </row>
    <row r="34" ht="12" customHeight="1"/>
    <row r="35" spans="7:14" ht="27.75" customHeight="1" thickBot="1">
      <c r="G35" s="158" t="s">
        <v>139</v>
      </c>
      <c r="H35" s="159"/>
      <c r="I35" s="160" t="s">
        <v>149</v>
      </c>
      <c r="J35" s="160"/>
      <c r="K35" s="161"/>
      <c r="L35" s="162"/>
      <c r="M35" s="162"/>
      <c r="N35" s="163"/>
    </row>
    <row r="36" spans="7:14" ht="11.25">
      <c r="G36" s="158" t="s">
        <v>134</v>
      </c>
      <c r="H36" s="159"/>
      <c r="I36" s="160">
        <f>IF(I$35="A",I$32,I$33)*0.1</f>
        <v>44.544</v>
      </c>
      <c r="J36" s="160"/>
      <c r="K36" s="161"/>
      <c r="L36" s="160">
        <f>I36/8</f>
        <v>5.568</v>
      </c>
      <c r="M36" s="160"/>
      <c r="N36" s="161"/>
    </row>
    <row r="37" spans="7:14" ht="12" thickBot="1">
      <c r="G37" s="164" t="s">
        <v>130</v>
      </c>
      <c r="H37" s="165"/>
      <c r="I37" s="160">
        <f>IF(I$35="A",I$32,I$33)*0.3</f>
        <v>133.63199999999998</v>
      </c>
      <c r="J37" s="160"/>
      <c r="K37" s="161"/>
      <c r="L37" s="162">
        <f>I37/8</f>
        <v>16.703999999999997</v>
      </c>
      <c r="M37" s="162"/>
      <c r="N37" s="163"/>
    </row>
    <row r="38" spans="7:14" ht="12" thickBot="1">
      <c r="G38" s="164" t="s">
        <v>133</v>
      </c>
      <c r="H38" s="165"/>
      <c r="I38" s="160">
        <f>IF(I$35="A",I$32,I$33)*0.5</f>
        <v>222.71999999999997</v>
      </c>
      <c r="J38" s="160"/>
      <c r="K38" s="161"/>
      <c r="L38" s="160">
        <f>I38/8</f>
        <v>27.839999999999996</v>
      </c>
      <c r="M38" s="160"/>
      <c r="N38" s="161"/>
    </row>
    <row r="39" spans="7:14" ht="11.25">
      <c r="G39" s="158" t="s">
        <v>132</v>
      </c>
      <c r="H39" s="159"/>
      <c r="I39" s="160">
        <f>IF(I$35="A",I$32,I$33)*0.1</f>
        <v>44.544</v>
      </c>
      <c r="J39" s="160"/>
      <c r="K39" s="161"/>
      <c r="L39" s="160">
        <f>I39/8</f>
        <v>5.568</v>
      </c>
      <c r="M39" s="160"/>
      <c r="N39" s="161"/>
    </row>
    <row r="41" ht="13.5" customHeight="1"/>
  </sheetData>
  <mergeCells count="53">
    <mergeCell ref="A10:B10"/>
    <mergeCell ref="A11:B11"/>
    <mergeCell ref="G38:H38"/>
    <mergeCell ref="I38:K38"/>
    <mergeCell ref="L38:N38"/>
    <mergeCell ref="G39:H39"/>
    <mergeCell ref="I39:K39"/>
    <mergeCell ref="L39:N39"/>
    <mergeCell ref="L36:N36"/>
    <mergeCell ref="G37:H37"/>
    <mergeCell ref="I37:K37"/>
    <mergeCell ref="L37:N37"/>
    <mergeCell ref="G36:H36"/>
    <mergeCell ref="I36:K36"/>
    <mergeCell ref="G35:H35"/>
    <mergeCell ref="I35:K35"/>
    <mergeCell ref="L35:N35"/>
    <mergeCell ref="L32:N32"/>
    <mergeCell ref="L33:N33"/>
    <mergeCell ref="G32:H32"/>
    <mergeCell ref="I32:K32"/>
    <mergeCell ref="G33:H33"/>
    <mergeCell ref="I33:K33"/>
    <mergeCell ref="L29:P29"/>
    <mergeCell ref="L31:O31"/>
    <mergeCell ref="I4:K4"/>
    <mergeCell ref="A15:C15"/>
    <mergeCell ref="G31:K31"/>
    <mergeCell ref="A13:B13"/>
    <mergeCell ref="G12:H12"/>
    <mergeCell ref="G13:H13"/>
    <mergeCell ref="A6:B6"/>
    <mergeCell ref="G4:H5"/>
    <mergeCell ref="A32:C32"/>
    <mergeCell ref="A31:C31"/>
    <mergeCell ref="D32:E32"/>
    <mergeCell ref="D31:E31"/>
    <mergeCell ref="G30:J30"/>
    <mergeCell ref="G29:K29"/>
    <mergeCell ref="G26:I26"/>
    <mergeCell ref="J26:K26"/>
    <mergeCell ref="J27:K27"/>
    <mergeCell ref="G27:I27"/>
    <mergeCell ref="A1:K1"/>
    <mergeCell ref="A4:B5"/>
    <mergeCell ref="D15:E15"/>
    <mergeCell ref="C13:E13"/>
    <mergeCell ref="C4:E4"/>
    <mergeCell ref="I13:K13"/>
    <mergeCell ref="A7:B7"/>
    <mergeCell ref="A8:B8"/>
    <mergeCell ref="A12:B12"/>
    <mergeCell ref="A9:B9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Breno Costa</cp:lastModifiedBy>
  <cp:lastPrinted>2002-07-30T16:34:59Z</cp:lastPrinted>
  <dcterms:created xsi:type="dcterms:W3CDTF">2002-07-23T19:26:22Z</dcterms:created>
  <dcterms:modified xsi:type="dcterms:W3CDTF">2003-06-06T13:36:50Z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1221524701</vt:i4>
  </property>
  <property fmtid="{D5CDD505-2E9C-101B-9397-08002B2CF9AE}" pid="3" name="_EmailSubject">
    <vt:lpwstr>Chego já. Não fiz nada ontem como vc pode ver...</vt:lpwstr>
  </property>
  <property fmtid="{D5CDD505-2E9C-101B-9397-08002B2CF9AE}" pid="4" name="_AuthorEmail">
    <vt:lpwstr>breno.costa@mobile.com.br</vt:lpwstr>
  </property>
  <property fmtid="{D5CDD505-2E9C-101B-9397-08002B2CF9AE}" pid="5" name="_AuthorEmailDisplayName">
    <vt:lpwstr>Breno Costa</vt:lpwstr>
  </property>
</Properties>
</file>